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ocuments\Bichi\A Proyectos\ARLOG\Año 2026\NL 522\"/>
    </mc:Choice>
  </mc:AlternateContent>
  <bookViews>
    <workbookView xWindow="0" yWindow="0" windowWidth="23040" windowHeight="9384" tabRatio="596"/>
  </bookViews>
  <sheets>
    <sheet name="Informe a Socios" sheetId="2" r:id="rId1"/>
    <sheet name="Carga de datos" sheetId="1" r:id="rId2"/>
  </sheets>
  <externalReferences>
    <externalReference r:id="rId3"/>
  </externalReferences>
  <definedNames>
    <definedName name="_Regression_Int" localSheetId="1" hidden="1">1</definedName>
    <definedName name="A_impresión_IM" localSheetId="1">'Carga de datos'!#REF!</definedName>
    <definedName name="A_impresión_IM">'[1]SIPM 1996 en adelante'!#REF!</definedName>
    <definedName name="_xlnm.Print_Area" localSheetId="1">'Carga de datos'!$A$1:$M$220</definedName>
    <definedName name="_xlnm.Print_Area" localSheetId="0">'Informe a Socios'!$A$1:$J$81</definedName>
    <definedName name="_xlnm.Print_Titles" localSheetId="1">'Carga de datos'!$A:$A,'Carga de datos'!$1:$3</definedName>
    <definedName name="Títulos_a_imprimir_IM" localSheetId="1">'Carga de datos'!$1:$3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9" i="1" l="1"/>
  <c r="L219" i="1"/>
  <c r="J219" i="1"/>
  <c r="H219" i="1"/>
  <c r="F219" i="1"/>
  <c r="D218" i="1"/>
  <c r="B218" i="1"/>
  <c r="D217" i="1"/>
  <c r="B217" i="1"/>
  <c r="D215" i="1"/>
  <c r="N218" i="1"/>
  <c r="L218" i="1"/>
  <c r="J218" i="1"/>
  <c r="H218" i="1"/>
  <c r="F218" i="1"/>
  <c r="N216" i="1" l="1"/>
  <c r="L217" i="1"/>
  <c r="L216" i="1"/>
  <c r="J217" i="1"/>
  <c r="J216" i="1"/>
  <c r="H217" i="1"/>
  <c r="F217" i="1"/>
  <c r="H216" i="1"/>
  <c r="F216" i="1"/>
  <c r="F215" i="1"/>
  <c r="E10" i="2"/>
  <c r="C5" i="2"/>
  <c r="D213" i="1"/>
  <c r="B213" i="1"/>
  <c r="I10" i="2"/>
  <c r="N217" i="1"/>
  <c r="N215" i="1"/>
  <c r="F10" i="2" s="1"/>
  <c r="L215" i="1"/>
  <c r="J215" i="1"/>
  <c r="H10" i="2" s="1"/>
  <c r="H215" i="1"/>
  <c r="G10" i="2" s="1"/>
  <c r="D211" i="1" l="1"/>
  <c r="D212" i="1"/>
  <c r="B212" i="1"/>
  <c r="B211" i="1"/>
  <c r="N212" i="1"/>
  <c r="N213" i="1"/>
  <c r="L213" i="1"/>
  <c r="J213" i="1"/>
  <c r="H213" i="1"/>
  <c r="F213" i="1"/>
  <c r="L212" i="1"/>
  <c r="J212" i="1"/>
  <c r="H212" i="1"/>
  <c r="F212" i="1"/>
  <c r="N211" i="1" l="1"/>
  <c r="L211" i="1"/>
  <c r="J211" i="1"/>
  <c r="H211" i="1"/>
  <c r="F211" i="1"/>
  <c r="D210" i="1"/>
  <c r="B210" i="1"/>
  <c r="N174" i="1" l="1"/>
  <c r="N173" i="1"/>
  <c r="N172" i="1"/>
  <c r="N171" i="1"/>
  <c r="N170" i="1"/>
  <c r="N169" i="1"/>
  <c r="N168" i="1"/>
  <c r="N167" i="1"/>
  <c r="N166" i="1"/>
  <c r="N165" i="1"/>
  <c r="N164" i="1"/>
  <c r="N176" i="1"/>
  <c r="N186" i="1"/>
  <c r="N185" i="1"/>
  <c r="N184" i="1"/>
  <c r="N183" i="1"/>
  <c r="N182" i="1"/>
  <c r="N181" i="1"/>
  <c r="N180" i="1"/>
  <c r="N179" i="1"/>
  <c r="N178" i="1"/>
  <c r="N177" i="1"/>
  <c r="N187" i="1"/>
  <c r="N189" i="1"/>
  <c r="N199" i="1"/>
  <c r="N198" i="1"/>
  <c r="N197" i="1"/>
  <c r="N196" i="1"/>
  <c r="N195" i="1"/>
  <c r="N194" i="1"/>
  <c r="N193" i="1"/>
  <c r="N192" i="1"/>
  <c r="N191" i="1"/>
  <c r="N190" i="1"/>
  <c r="N200" i="1"/>
  <c r="N202" i="1"/>
  <c r="N209" i="1"/>
  <c r="N208" i="1"/>
  <c r="N207" i="1"/>
  <c r="N206" i="1"/>
  <c r="N205" i="1"/>
  <c r="N204" i="1"/>
  <c r="N203" i="1"/>
  <c r="N210" i="1"/>
  <c r="B209" i="1" l="1"/>
  <c r="I7" i="2" l="1"/>
  <c r="H7" i="2"/>
  <c r="G7" i="2"/>
  <c r="F7" i="2"/>
  <c r="E7" i="2"/>
  <c r="L210" i="1"/>
  <c r="J210" i="1"/>
  <c r="H210" i="1"/>
  <c r="F210" i="1"/>
  <c r="D202" i="1" l="1"/>
  <c r="D203" i="1"/>
  <c r="D204" i="1"/>
  <c r="D205" i="1"/>
  <c r="D206" i="1"/>
  <c r="D207" i="1"/>
  <c r="D208" i="1"/>
  <c r="D209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B207" i="1"/>
  <c r="B206" i="1"/>
  <c r="B205" i="1"/>
  <c r="B204" i="1"/>
  <c r="B203" i="1"/>
  <c r="B208" i="1"/>
  <c r="A80" i="2" l="1"/>
  <c r="I5" i="2"/>
  <c r="H5" i="2"/>
  <c r="G5" i="2"/>
  <c r="E5" i="2"/>
  <c r="D5" i="2"/>
  <c r="F207" i="1"/>
  <c r="L209" i="1"/>
  <c r="F9" i="2"/>
  <c r="J209" i="1"/>
  <c r="H209" i="1"/>
  <c r="F209" i="1"/>
  <c r="L208" i="1" l="1"/>
  <c r="J208" i="1"/>
  <c r="H208" i="1"/>
  <c r="F208" i="1"/>
  <c r="L207" i="1" l="1"/>
  <c r="J207" i="1"/>
  <c r="H207" i="1"/>
  <c r="L206" i="1" l="1"/>
  <c r="J206" i="1"/>
  <c r="H206" i="1"/>
  <c r="F206" i="1"/>
  <c r="L205" i="1" l="1"/>
  <c r="J205" i="1"/>
  <c r="H205" i="1"/>
  <c r="F205" i="1"/>
  <c r="L204" i="1" l="1"/>
  <c r="J204" i="1"/>
  <c r="H204" i="1"/>
  <c r="F204" i="1"/>
  <c r="L203" i="1" l="1"/>
  <c r="J203" i="1"/>
  <c r="H203" i="1"/>
  <c r="F203" i="1"/>
  <c r="F202" i="1"/>
  <c r="L202" i="1" l="1"/>
  <c r="J202" i="1"/>
  <c r="H202" i="1"/>
  <c r="L200" i="1" l="1"/>
  <c r="J200" i="1"/>
  <c r="H200" i="1"/>
  <c r="F200" i="1"/>
  <c r="L199" i="1" l="1"/>
  <c r="J199" i="1"/>
  <c r="H199" i="1"/>
  <c r="F199" i="1"/>
  <c r="L198" i="1" l="1"/>
  <c r="J198" i="1"/>
  <c r="H198" i="1"/>
  <c r="F198" i="1"/>
  <c r="L197" i="1" l="1"/>
  <c r="J197" i="1"/>
  <c r="H197" i="1"/>
  <c r="F197" i="1"/>
  <c r="L196" i="1" l="1"/>
  <c r="J196" i="1"/>
  <c r="H196" i="1"/>
  <c r="F196" i="1"/>
  <c r="L195" i="1" l="1"/>
  <c r="J195" i="1"/>
  <c r="H195" i="1"/>
  <c r="F195" i="1"/>
  <c r="L194" i="1" l="1"/>
  <c r="J194" i="1"/>
  <c r="H194" i="1"/>
  <c r="F194" i="1"/>
  <c r="L193" i="1" l="1"/>
  <c r="J193" i="1"/>
  <c r="H193" i="1"/>
  <c r="F193" i="1"/>
  <c r="L192" i="1" l="1"/>
  <c r="J192" i="1"/>
  <c r="H192" i="1"/>
  <c r="F192" i="1"/>
  <c r="L191" i="1" l="1"/>
  <c r="J191" i="1"/>
  <c r="H191" i="1"/>
  <c r="F191" i="1"/>
  <c r="L190" i="1" l="1"/>
  <c r="J190" i="1"/>
  <c r="H190" i="1"/>
  <c r="F190" i="1"/>
  <c r="L189" i="1" l="1"/>
  <c r="J189" i="1"/>
  <c r="H189" i="1"/>
  <c r="F189" i="1"/>
  <c r="L187" i="1" l="1"/>
  <c r="J187" i="1"/>
  <c r="H187" i="1"/>
  <c r="F187" i="1"/>
  <c r="L186" i="1" l="1"/>
  <c r="J186" i="1"/>
  <c r="H186" i="1"/>
  <c r="F186" i="1"/>
  <c r="L185" i="1" l="1"/>
  <c r="J185" i="1"/>
  <c r="H185" i="1"/>
  <c r="F185" i="1"/>
  <c r="L184" i="1" l="1"/>
  <c r="J184" i="1"/>
  <c r="H184" i="1"/>
  <c r="F184" i="1"/>
  <c r="L183" i="1" l="1"/>
  <c r="J183" i="1"/>
  <c r="H183" i="1"/>
  <c r="F183" i="1"/>
  <c r="L182" i="1" l="1"/>
  <c r="J182" i="1"/>
  <c r="H182" i="1"/>
  <c r="F182" i="1"/>
  <c r="L181" i="1" l="1"/>
  <c r="J181" i="1"/>
  <c r="H181" i="1"/>
  <c r="F181" i="1"/>
  <c r="L180" i="1" l="1"/>
  <c r="J180" i="1"/>
  <c r="H180" i="1"/>
  <c r="F180" i="1"/>
  <c r="L179" i="1" l="1"/>
  <c r="J179" i="1"/>
  <c r="H179" i="1"/>
  <c r="F179" i="1"/>
  <c r="L178" i="1" l="1"/>
  <c r="J178" i="1"/>
  <c r="H178" i="1"/>
  <c r="F178" i="1"/>
  <c r="L177" i="1" l="1"/>
  <c r="J177" i="1"/>
  <c r="H177" i="1"/>
  <c r="H176" i="1"/>
  <c r="F177" i="1"/>
  <c r="F176" i="1"/>
  <c r="L176" i="1" l="1"/>
  <c r="J176" i="1"/>
  <c r="L174" i="1" l="1"/>
  <c r="J174" i="1"/>
  <c r="H174" i="1"/>
  <c r="F174" i="1"/>
  <c r="L173" i="1" l="1"/>
  <c r="J173" i="1"/>
  <c r="H173" i="1"/>
  <c r="F173" i="1"/>
  <c r="L172" i="1" l="1"/>
  <c r="J172" i="1"/>
  <c r="H172" i="1"/>
  <c r="F172" i="1"/>
  <c r="L171" i="1" l="1"/>
  <c r="J171" i="1"/>
  <c r="H171" i="1"/>
  <c r="F171" i="1"/>
  <c r="L170" i="1" l="1"/>
  <c r="J170" i="1"/>
  <c r="H170" i="1"/>
  <c r="F170" i="1"/>
  <c r="L169" i="1" l="1"/>
  <c r="J169" i="1"/>
  <c r="H169" i="1"/>
  <c r="F169" i="1"/>
  <c r="L168" i="1" l="1"/>
  <c r="J168" i="1"/>
  <c r="H168" i="1"/>
  <c r="F168" i="1"/>
  <c r="L167" i="1" l="1"/>
  <c r="J167" i="1"/>
  <c r="H167" i="1"/>
  <c r="H166" i="1"/>
  <c r="F167" i="1" l="1"/>
  <c r="F166" i="1"/>
  <c r="L166" i="1" l="1"/>
  <c r="J166" i="1"/>
  <c r="L165" i="1" l="1"/>
  <c r="J165" i="1"/>
  <c r="H165" i="1"/>
  <c r="F165" i="1"/>
  <c r="L164" i="1" l="1"/>
  <c r="J164" i="1"/>
  <c r="H164" i="1"/>
  <c r="F164" i="1"/>
  <c r="L163" i="1" l="1"/>
  <c r="J163" i="1"/>
  <c r="H163" i="1"/>
  <c r="F163" i="1"/>
  <c r="L161" i="1" l="1"/>
  <c r="J161" i="1"/>
  <c r="H161" i="1"/>
  <c r="F161" i="1"/>
  <c r="L160" i="1" l="1"/>
  <c r="J160" i="1"/>
  <c r="H160" i="1"/>
  <c r="F160" i="1"/>
  <c r="L159" i="1" l="1"/>
  <c r="J159" i="1"/>
  <c r="H159" i="1"/>
  <c r="F159" i="1"/>
  <c r="H158" i="1"/>
  <c r="J158" i="1"/>
  <c r="L158" i="1"/>
  <c r="F158" i="1" l="1"/>
  <c r="L157" i="1" l="1"/>
  <c r="J157" i="1"/>
  <c r="H157" i="1"/>
  <c r="F157" i="1"/>
  <c r="L156" i="1" l="1"/>
  <c r="J156" i="1"/>
  <c r="H156" i="1"/>
  <c r="F156" i="1"/>
  <c r="L155" i="1" l="1"/>
  <c r="J155" i="1"/>
  <c r="H155" i="1"/>
  <c r="F155" i="1"/>
  <c r="L154" i="1" l="1"/>
  <c r="J154" i="1"/>
  <c r="H154" i="1"/>
  <c r="F154" i="1"/>
  <c r="L153" i="1" l="1"/>
  <c r="J153" i="1"/>
  <c r="H153" i="1"/>
  <c r="F153" i="1"/>
  <c r="L152" i="1" l="1"/>
  <c r="J152" i="1"/>
  <c r="H152" i="1"/>
  <c r="F152" i="1"/>
  <c r="L151" i="1" l="1"/>
  <c r="J151" i="1"/>
  <c r="H151" i="1"/>
  <c r="F151" i="1"/>
  <c r="F150" i="1"/>
  <c r="L150" i="1" l="1"/>
  <c r="J150" i="1"/>
  <c r="H150" i="1"/>
  <c r="L148" i="1" l="1"/>
  <c r="J148" i="1"/>
  <c r="H148" i="1"/>
  <c r="F148" i="1"/>
  <c r="L147" i="1" l="1"/>
  <c r="J147" i="1"/>
  <c r="H147" i="1"/>
  <c r="F147" i="1"/>
  <c r="L146" i="1" l="1"/>
  <c r="J146" i="1"/>
  <c r="H146" i="1"/>
  <c r="F146" i="1"/>
  <c r="L145" i="1" l="1"/>
  <c r="J145" i="1"/>
  <c r="H145" i="1"/>
  <c r="F145" i="1"/>
  <c r="E9" i="2" l="1"/>
  <c r="L144" i="1"/>
  <c r="J144" i="1"/>
  <c r="H144" i="1"/>
  <c r="F144" i="1"/>
  <c r="L143" i="1" l="1"/>
  <c r="J143" i="1"/>
  <c r="H143" i="1"/>
  <c r="F143" i="1"/>
  <c r="L142" i="1" l="1"/>
  <c r="J142" i="1"/>
  <c r="H142" i="1"/>
  <c r="F142" i="1"/>
  <c r="L141" i="1" l="1"/>
  <c r="J141" i="1"/>
  <c r="H141" i="1"/>
  <c r="F141" i="1"/>
  <c r="L140" i="1" l="1"/>
  <c r="J140" i="1"/>
  <c r="H140" i="1"/>
  <c r="F140" i="1"/>
  <c r="F139" i="1"/>
  <c r="L139" i="1" l="1"/>
  <c r="J139" i="1"/>
  <c r="H139" i="1"/>
  <c r="F138" i="1" l="1"/>
  <c r="J138" i="1"/>
  <c r="L138" i="1"/>
  <c r="H138" i="1"/>
  <c r="L137" i="1" l="1"/>
  <c r="J137" i="1"/>
  <c r="H137" i="1"/>
  <c r="F137" i="1"/>
  <c r="L135" i="1" l="1"/>
  <c r="J135" i="1"/>
  <c r="H135" i="1"/>
  <c r="F135" i="1"/>
  <c r="L134" i="1" l="1"/>
  <c r="J134" i="1"/>
  <c r="H134" i="1"/>
  <c r="F134" i="1"/>
  <c r="L133" i="1" l="1"/>
  <c r="J133" i="1"/>
  <c r="H133" i="1"/>
  <c r="F133" i="1"/>
  <c r="L132" i="1" l="1"/>
  <c r="J132" i="1"/>
  <c r="H132" i="1"/>
  <c r="F132" i="1"/>
  <c r="L131" i="1" l="1"/>
  <c r="J131" i="1"/>
  <c r="H131" i="1"/>
  <c r="F131" i="1"/>
  <c r="L130" i="1" l="1"/>
  <c r="J130" i="1"/>
  <c r="H130" i="1"/>
  <c r="F130" i="1"/>
  <c r="L129" i="1" l="1"/>
  <c r="J129" i="1"/>
  <c r="H129" i="1"/>
  <c r="F129" i="1"/>
  <c r="L128" i="1" l="1"/>
  <c r="J128" i="1"/>
  <c r="H128" i="1"/>
  <c r="F128" i="1"/>
  <c r="L127" i="1" l="1"/>
  <c r="J127" i="1"/>
  <c r="H127" i="1"/>
  <c r="F127" i="1"/>
  <c r="L126" i="1" l="1"/>
  <c r="J126" i="1"/>
  <c r="H126" i="1"/>
  <c r="L125" i="1"/>
  <c r="J125" i="1"/>
  <c r="H125" i="1"/>
  <c r="F126" i="1"/>
  <c r="F125" i="1"/>
  <c r="L124" i="1" l="1"/>
  <c r="J124" i="1"/>
  <c r="H124" i="1"/>
  <c r="F124" i="1"/>
  <c r="L122" i="1" l="1"/>
  <c r="J122" i="1"/>
  <c r="H122" i="1"/>
  <c r="F122" i="1"/>
  <c r="L121" i="1" l="1"/>
  <c r="J121" i="1"/>
  <c r="H121" i="1"/>
  <c r="F121" i="1"/>
  <c r="L120" i="1" l="1"/>
  <c r="J120" i="1"/>
  <c r="H120" i="1"/>
  <c r="H119" i="1"/>
  <c r="F120" i="1"/>
  <c r="L119" i="1" l="1"/>
  <c r="J119" i="1"/>
  <c r="F119" i="1"/>
  <c r="L118" i="1" l="1"/>
  <c r="L117" i="1"/>
  <c r="L116" i="1"/>
  <c r="J118" i="1"/>
  <c r="J117" i="1"/>
  <c r="H118" i="1"/>
  <c r="H117" i="1"/>
  <c r="F118" i="1"/>
  <c r="F117" i="1"/>
  <c r="J116" i="1" l="1"/>
  <c r="H116" i="1"/>
  <c r="F116" i="1"/>
  <c r="L115" i="1" l="1"/>
  <c r="J115" i="1"/>
  <c r="H115" i="1"/>
  <c r="F115" i="1"/>
  <c r="L114" i="1" l="1"/>
  <c r="J114" i="1"/>
  <c r="H114" i="1"/>
  <c r="F114" i="1"/>
  <c r="L113" i="1" l="1"/>
  <c r="J113" i="1"/>
  <c r="H113" i="1"/>
  <c r="F113" i="1"/>
  <c r="L112" i="1" l="1"/>
  <c r="J112" i="1"/>
  <c r="H112" i="1"/>
  <c r="F112" i="1"/>
  <c r="L111" i="1" l="1"/>
  <c r="J111" i="1"/>
  <c r="H111" i="1"/>
  <c r="F111" i="1"/>
  <c r="L109" i="1" l="1"/>
  <c r="J109" i="1"/>
  <c r="H109" i="1"/>
  <c r="H108" i="1"/>
  <c r="F109" i="1"/>
  <c r="C10" i="2" l="1"/>
  <c r="L108" i="1"/>
  <c r="J108" i="1"/>
  <c r="F108" i="1"/>
  <c r="L107" i="1" l="1"/>
  <c r="J107" i="1"/>
  <c r="H107" i="1"/>
  <c r="F107" i="1"/>
  <c r="C7" i="2" l="1"/>
  <c r="D7" i="2"/>
  <c r="D9" i="2"/>
  <c r="C9" i="2"/>
  <c r="L106" i="1"/>
  <c r="J106" i="1"/>
  <c r="H106" i="1"/>
  <c r="F106" i="1"/>
  <c r="L105" i="1" l="1"/>
  <c r="J105" i="1"/>
  <c r="H105" i="1"/>
  <c r="F105" i="1"/>
  <c r="L104" i="1" l="1"/>
  <c r="J104" i="1"/>
  <c r="H104" i="1"/>
  <c r="F104" i="1"/>
  <c r="L103" i="1"/>
  <c r="J103" i="1"/>
  <c r="H103" i="1"/>
  <c r="F103" i="1"/>
  <c r="L102" i="1"/>
  <c r="J102" i="1"/>
  <c r="H102" i="1"/>
  <c r="F102" i="1"/>
  <c r="L101" i="1" l="1"/>
  <c r="J101" i="1"/>
  <c r="H101" i="1"/>
  <c r="F101" i="1"/>
  <c r="L100" i="1" l="1"/>
  <c r="J100" i="1"/>
  <c r="H100" i="1"/>
  <c r="F100" i="1"/>
  <c r="L99" i="1" l="1"/>
  <c r="J99" i="1"/>
  <c r="H99" i="1"/>
  <c r="F99" i="1"/>
  <c r="L98" i="1" l="1"/>
  <c r="J98" i="1"/>
  <c r="H98" i="1"/>
  <c r="F98" i="1"/>
  <c r="L96" i="1" l="1"/>
  <c r="J96" i="1"/>
  <c r="H96" i="1"/>
  <c r="F96" i="1"/>
  <c r="L95" i="1" l="1"/>
  <c r="J95" i="1"/>
  <c r="H95" i="1"/>
  <c r="F95" i="1"/>
  <c r="L94" i="1" l="1"/>
  <c r="J94" i="1"/>
  <c r="H94" i="1"/>
  <c r="F94" i="1"/>
  <c r="L93" i="1" l="1"/>
  <c r="J93" i="1"/>
  <c r="H93" i="1"/>
  <c r="F93" i="1"/>
  <c r="L92" i="1" l="1"/>
  <c r="J92" i="1"/>
  <c r="J91" i="1"/>
  <c r="H92" i="1"/>
  <c r="F92" i="1"/>
  <c r="D10" i="2" l="1"/>
  <c r="L91" i="1"/>
  <c r="L90" i="1"/>
  <c r="H91" i="1"/>
  <c r="F91" i="1"/>
  <c r="J90" i="1" l="1"/>
  <c r="H90" i="1"/>
  <c r="F90" i="1"/>
  <c r="J89" i="1" l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8" i="1"/>
  <c r="J67" i="1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F89" i="1" l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 l="1"/>
  <c r="F17" i="1"/>
  <c r="F16" i="1"/>
  <c r="F15" i="1"/>
  <c r="F14" i="1"/>
  <c r="F13" i="1"/>
  <c r="F12" i="1"/>
  <c r="F11" i="1"/>
  <c r="F10" i="1"/>
  <c r="F9" i="1"/>
  <c r="F8" i="1"/>
  <c r="F7" i="1"/>
  <c r="L89" i="1" l="1"/>
  <c r="L88" i="1" l="1"/>
  <c r="L87" i="1" l="1"/>
  <c r="L86" i="1" l="1"/>
  <c r="L85" i="1" l="1"/>
  <c r="L83" i="1"/>
  <c r="L82" i="1"/>
  <c r="L81" i="1"/>
  <c r="L80" i="1"/>
  <c r="L78" i="1"/>
  <c r="L79" i="1"/>
  <c r="L77" i="1"/>
  <c r="H9" i="2" l="1"/>
  <c r="G9" i="2"/>
  <c r="I9" i="2" l="1"/>
  <c r="L76" i="1" l="1"/>
</calcChain>
</file>

<file path=xl/sharedStrings.xml><?xml version="1.0" encoding="utf-8"?>
<sst xmlns="http://schemas.openxmlformats.org/spreadsheetml/2006/main" count="240" uniqueCount="69">
  <si>
    <t>Indice de evolucion precios insumos de transporte carretero (FADEEAC))</t>
  </si>
  <si>
    <t>CEDOL</t>
  </si>
  <si>
    <t>Feb</t>
  </si>
  <si>
    <t>Jun</t>
  </si>
  <si>
    <t>Ago</t>
  </si>
  <si>
    <t>Sep</t>
  </si>
  <si>
    <t>Abr.</t>
  </si>
  <si>
    <t>Operación Logística</t>
  </si>
  <si>
    <t>Basedic'01</t>
  </si>
  <si>
    <t>PLANILLA DE BASE DE DATOS</t>
  </si>
  <si>
    <t>Jun.</t>
  </si>
  <si>
    <t>Dic. '01</t>
  </si>
  <si>
    <t>Nov.</t>
  </si>
  <si>
    <t>Dic.</t>
  </si>
  <si>
    <t>Ene.</t>
  </si>
  <si>
    <t>May.</t>
  </si>
  <si>
    <t>Jul.</t>
  </si>
  <si>
    <t>Oct.</t>
  </si>
  <si>
    <t>Feb.</t>
  </si>
  <si>
    <t>Ago.</t>
  </si>
  <si>
    <t>Sep.</t>
  </si>
  <si>
    <t>Mar.</t>
  </si>
  <si>
    <t>Agos.</t>
  </si>
  <si>
    <t>Sept.</t>
  </si>
  <si>
    <t xml:space="preserve"> Año 2014</t>
  </si>
  <si>
    <t>Ultimo 12 meses</t>
  </si>
  <si>
    <t>Dic..</t>
  </si>
  <si>
    <t xml:space="preserve"> </t>
  </si>
  <si>
    <t>Ultimo mes</t>
  </si>
  <si>
    <t>Oct.*</t>
  </si>
  <si>
    <t>Enero</t>
  </si>
  <si>
    <t>Mzo.</t>
  </si>
  <si>
    <t>Mayo</t>
  </si>
  <si>
    <t>Junio</t>
  </si>
  <si>
    <t>Julio</t>
  </si>
  <si>
    <t>Agosto</t>
  </si>
  <si>
    <t>Septiembre</t>
  </si>
  <si>
    <t>Octubre</t>
  </si>
  <si>
    <t>Noviembre</t>
  </si>
  <si>
    <t>Febrero</t>
  </si>
  <si>
    <t>Diciembre</t>
  </si>
  <si>
    <t>Marzo</t>
  </si>
  <si>
    <t xml:space="preserve">Enero </t>
  </si>
  <si>
    <t>Abril</t>
  </si>
  <si>
    <t>Último año</t>
  </si>
  <si>
    <t>Último mes</t>
  </si>
  <si>
    <t>FECHA</t>
  </si>
  <si>
    <t xml:space="preserve"> FADEEAC</t>
  </si>
  <si>
    <t>Indice INDEC (IPIM + IPC)</t>
  </si>
  <si>
    <t>SD</t>
  </si>
  <si>
    <t>IPIM
GENERAL</t>
  </si>
  <si>
    <t>IPC
GENERAL</t>
  </si>
  <si>
    <t>CEDOL
Acumulado</t>
  </si>
  <si>
    <t>FADEEAC
Mensual</t>
  </si>
  <si>
    <t>FACEEAC
Acumulado</t>
  </si>
  <si>
    <t>COMBUSTIBLE
Mensual</t>
  </si>
  <si>
    <t>COMBUSTIBLE
Acumulado</t>
  </si>
  <si>
    <t>MANO DE OBRA
Mensual</t>
  </si>
  <si>
    <t>MANO DE OBRA
Acumulado</t>
  </si>
  <si>
    <t>Indice IPIM</t>
  </si>
  <si>
    <t>Indice IPC</t>
  </si>
  <si>
    <t>CEDOL (Con transporte) Mensual</t>
  </si>
  <si>
    <t>EVOLUCION DE COSTOS LOGISTICOS
Datos provenientes de entidades públicas y cámaras referentes del sector</t>
  </si>
  <si>
    <t xml:space="preserve"> INDEC</t>
  </si>
  <si>
    <t>AECAUM
Mensual</t>
  </si>
  <si>
    <r>
      <t>Fuentes:</t>
    </r>
    <r>
      <rPr>
        <sz val="10"/>
        <rFont val="Arial"/>
        <family val="2"/>
      </rPr>
      <t xml:space="preserve"> INDEC, (últimos datos publicados que corresponden al mes anterior) y Dirección de estadísticas de servicios y precios, CEDOL - FADEEAC - AECAUM</t>
    </r>
  </si>
  <si>
    <t>AECAUM</t>
  </si>
  <si>
    <t>AECAUM Mensual</t>
  </si>
  <si>
    <t>Variación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</si>
</sst>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000,000"/>
    <numFmt numFmtId="165" formatCode="0.000000_)"/>
    <numFmt numFmtId="166" formatCode="0.00_)"/>
    <numFmt numFmtId="167" formatCode="_-* #,##0.00\ _P_t_s_-;\-* #,##0.00\ _P_t_s_-;_-* &quot;-&quot;??\ _P_t_s_-;_-@_-"/>
    <numFmt numFmtId="168" formatCode="_-* #,##0.00\ [$€]_-;\-* #,##0.00\ [$€]_-;_-* &quot;-&quot;??\ [$€]_-;_-@_-"/>
    <numFmt numFmtId="169" formatCode="0_)"/>
    <numFmt numFmtId="170" formatCode="[$-C0A]d\-mmm\-yy;@"/>
    <numFmt numFmtId="171" formatCode="0.000%"/>
    <numFmt numFmtId="172" formatCode="[$-C0A]mmmm\-yy;@"/>
    <numFmt numFmtId="173" formatCode="0.000"/>
    <numFmt numFmtId="174" formatCode="0.0%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sz val="12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4"/>
      <name val="Aptos Black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ck">
        <color theme="1"/>
      </right>
      <top style="medium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8" fontId="1" fillId="0" borderId="0" applyFont="0" applyFill="0" applyBorder="0" applyAlignment="0" applyProtection="0"/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167" fontId="5" fillId="0" borderId="0" applyFont="0" applyFill="0" applyBorder="0" applyAlignment="0" applyProtection="0"/>
    <xf numFmtId="0" fontId="20" fillId="22" borderId="0" applyNumberFormat="0" applyBorder="0" applyAlignment="0" applyProtection="0"/>
    <xf numFmtId="0" fontId="5" fillId="0" borderId="0"/>
    <xf numFmtId="165" fontId="3" fillId="0" borderId="0"/>
    <xf numFmtId="165" fontId="3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16" fillId="0" borderId="7" applyNumberFormat="0" applyFill="0" applyAlignment="0" applyProtection="0"/>
    <xf numFmtId="0" fontId="26" fillId="0" borderId="8" applyNumberFormat="0" applyFill="0" applyAlignment="0" applyProtection="0"/>
  </cellStyleXfs>
  <cellXfs count="393">
    <xf numFmtId="0" fontId="0" fillId="0" borderId="0" xfId="0"/>
    <xf numFmtId="165" fontId="5" fillId="0" borderId="0" xfId="45" applyFont="1"/>
    <xf numFmtId="165" fontId="5" fillId="0" borderId="0" xfId="45" applyFont="1" applyAlignment="1">
      <alignment horizontal="center"/>
    </xf>
    <xf numFmtId="2" fontId="5" fillId="0" borderId="55" xfId="44" applyNumberFormat="1" applyFont="1" applyBorder="1" applyAlignment="1">
      <alignment horizontal="center"/>
    </xf>
    <xf numFmtId="2" fontId="5" fillId="0" borderId="34" xfId="44" applyNumberFormat="1" applyFont="1" applyBorder="1" applyAlignment="1">
      <alignment horizontal="center"/>
    </xf>
    <xf numFmtId="2" fontId="5" fillId="0" borderId="26" xfId="44" applyNumberFormat="1" applyFont="1" applyBorder="1" applyAlignment="1">
      <alignment horizontal="center"/>
    </xf>
    <xf numFmtId="166" fontId="5" fillId="0" borderId="34" xfId="45" applyNumberFormat="1" applyFont="1" applyBorder="1" applyAlignment="1">
      <alignment horizontal="center"/>
    </xf>
    <xf numFmtId="166" fontId="5" fillId="0" borderId="26" xfId="45" applyNumberFormat="1" applyFont="1" applyBorder="1" applyAlignment="1">
      <alignment horizontal="center"/>
    </xf>
    <xf numFmtId="166" fontId="5" fillId="0" borderId="56" xfId="45" applyNumberFormat="1" applyFont="1" applyBorder="1" applyAlignment="1">
      <alignment horizontal="center"/>
    </xf>
    <xf numFmtId="166" fontId="5" fillId="0" borderId="32" xfId="45" applyNumberFormat="1" applyFont="1" applyBorder="1" applyAlignment="1">
      <alignment horizontal="center"/>
    </xf>
    <xf numFmtId="166" fontId="5" fillId="0" borderId="55" xfId="45" applyNumberFormat="1" applyFont="1" applyBorder="1" applyAlignment="1">
      <alignment horizontal="center"/>
    </xf>
    <xf numFmtId="9" fontId="0" fillId="0" borderId="0" xfId="47" applyFont="1"/>
    <xf numFmtId="165" fontId="7" fillId="0" borderId="0" xfId="45" applyFont="1" applyAlignment="1">
      <alignment horizontal="center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10" fontId="4" fillId="0" borderId="69" xfId="47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0" fillId="0" borderId="72" xfId="0" applyBorder="1"/>
    <xf numFmtId="165" fontId="4" fillId="0" borderId="69" xfId="45" applyFont="1" applyBorder="1" applyAlignment="1">
      <alignment horizontal="center"/>
    </xf>
    <xf numFmtId="165" fontId="4" fillId="0" borderId="69" xfId="44" applyFont="1" applyBorder="1" applyAlignment="1">
      <alignment horizontal="center" vertical="center"/>
    </xf>
    <xf numFmtId="10" fontId="6" fillId="0" borderId="69" xfId="47" applyNumberFormat="1" applyFont="1" applyFill="1" applyBorder="1" applyAlignment="1">
      <alignment horizontal="center" vertical="center"/>
    </xf>
    <xf numFmtId="10" fontId="9" fillId="0" borderId="69" xfId="47" applyNumberFormat="1" applyFont="1" applyFill="1" applyBorder="1" applyAlignment="1">
      <alignment horizontal="center" vertical="center"/>
    </xf>
    <xf numFmtId="0" fontId="0" fillId="0" borderId="69" xfId="0" applyBorder="1"/>
    <xf numFmtId="0" fontId="0" fillId="0" borderId="73" xfId="0" applyBorder="1"/>
    <xf numFmtId="165" fontId="5" fillId="0" borderId="0" xfId="45" applyFont="1" applyAlignment="1">
      <alignment vertical="center"/>
    </xf>
    <xf numFmtId="10" fontId="5" fillId="0" borderId="51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10" fontId="5" fillId="0" borderId="3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0" fontId="5" fillId="0" borderId="5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75" xfId="0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 vertical="center"/>
    </xf>
    <xf numFmtId="10" fontId="5" fillId="0" borderId="15" xfId="47" applyNumberFormat="1" applyFont="1" applyBorder="1" applyAlignment="1">
      <alignment horizontal="center" vertical="center"/>
    </xf>
    <xf numFmtId="10" fontId="5" fillId="0" borderId="61" xfId="47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0" fontId="5" fillId="0" borderId="11" xfId="47" applyNumberFormat="1" applyFont="1" applyBorder="1" applyAlignment="1">
      <alignment horizontal="center" vertical="center"/>
    </xf>
    <xf numFmtId="10" fontId="5" fillId="0" borderId="30" xfId="47" applyNumberFormat="1" applyFont="1" applyBorder="1" applyAlignment="1">
      <alignment horizontal="center" vertical="center"/>
    </xf>
    <xf numFmtId="10" fontId="5" fillId="0" borderId="2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49" xfId="0" applyNumberFormat="1" applyFont="1" applyBorder="1" applyAlignment="1">
      <alignment horizontal="center" vertical="center"/>
    </xf>
    <xf numFmtId="10" fontId="5" fillId="0" borderId="30" xfId="0" applyNumberFormat="1" applyFont="1" applyBorder="1" applyAlignment="1">
      <alignment horizontal="center" vertical="center"/>
    </xf>
    <xf numFmtId="9" fontId="5" fillId="0" borderId="0" xfId="47" applyFont="1" applyAlignment="1">
      <alignment horizontal="center" vertical="center"/>
    </xf>
    <xf numFmtId="10" fontId="5" fillId="0" borderId="0" xfId="47" applyNumberFormat="1" applyFont="1" applyAlignment="1">
      <alignment horizontal="center" vertical="center"/>
    </xf>
    <xf numFmtId="9" fontId="7" fillId="0" borderId="0" xfId="47" applyFont="1" applyAlignment="1">
      <alignment horizontal="center" vertical="center"/>
    </xf>
    <xf numFmtId="165" fontId="7" fillId="0" borderId="0" xfId="45" applyFont="1" applyAlignment="1">
      <alignment horizontal="center" vertical="center"/>
    </xf>
    <xf numFmtId="165" fontId="5" fillId="0" borderId="0" xfId="45" applyFont="1" applyAlignment="1">
      <alignment horizontal="center" vertical="center"/>
    </xf>
    <xf numFmtId="2" fontId="5" fillId="0" borderId="76" xfId="44" applyNumberFormat="1" applyFont="1" applyBorder="1" applyAlignment="1">
      <alignment horizontal="center"/>
    </xf>
    <xf numFmtId="2" fontId="5" fillId="0" borderId="15" xfId="44" applyNumberFormat="1" applyFont="1" applyBorder="1" applyAlignment="1">
      <alignment horizontal="center"/>
    </xf>
    <xf numFmtId="2" fontId="5" fillId="0" borderId="15" xfId="45" applyNumberFormat="1" applyFont="1" applyBorder="1" applyAlignment="1">
      <alignment horizontal="center"/>
    </xf>
    <xf numFmtId="2" fontId="5" fillId="0" borderId="28" xfId="44" applyNumberFormat="1" applyFont="1" applyBorder="1" applyAlignment="1">
      <alignment horizontal="center"/>
    </xf>
    <xf numFmtId="10" fontId="1" fillId="0" borderId="33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166" fontId="4" fillId="0" borderId="45" xfId="45" applyNumberFormat="1" applyFont="1" applyBorder="1" applyAlignment="1">
      <alignment horizontal="center" vertical="center"/>
    </xf>
    <xf numFmtId="166" fontId="4" fillId="0" borderId="17" xfId="45" applyNumberFormat="1" applyFont="1" applyBorder="1" applyAlignment="1">
      <alignment horizontal="center" vertical="center"/>
    </xf>
    <xf numFmtId="166" fontId="4" fillId="0" borderId="62" xfId="45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10" fontId="5" fillId="0" borderId="76" xfId="0" applyNumberFormat="1" applyFont="1" applyBorder="1" applyAlignment="1">
      <alignment horizontal="center"/>
    </xf>
    <xf numFmtId="10" fontId="5" fillId="0" borderId="34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71" fontId="5" fillId="0" borderId="34" xfId="0" applyNumberFormat="1" applyFont="1" applyBorder="1" applyAlignment="1">
      <alignment horizontal="center"/>
    </xf>
    <xf numFmtId="2" fontId="4" fillId="0" borderId="62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5" fillId="0" borderId="26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0" fontId="5" fillId="0" borderId="40" xfId="0" applyNumberFormat="1" applyFont="1" applyBorder="1" applyAlignment="1">
      <alignment horizontal="center" vertical="center"/>
    </xf>
    <xf numFmtId="166" fontId="4" fillId="0" borderId="19" xfId="45" applyNumberFormat="1" applyFont="1" applyBorder="1" applyAlignment="1">
      <alignment horizontal="center" vertical="center"/>
    </xf>
    <xf numFmtId="10" fontId="5" fillId="0" borderId="43" xfId="0" applyNumberFormat="1" applyFont="1" applyBorder="1" applyAlignment="1">
      <alignment horizontal="center" vertical="center"/>
    </xf>
    <xf numFmtId="10" fontId="5" fillId="0" borderId="32" xfId="0" applyNumberFormat="1" applyFont="1" applyBorder="1" applyAlignment="1">
      <alignment horizontal="center" vertical="center"/>
    </xf>
    <xf numFmtId="10" fontId="1" fillId="0" borderId="56" xfId="0" applyNumberFormat="1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66" fontId="4" fillId="0" borderId="45" xfId="44" applyNumberFormat="1" applyFont="1" applyBorder="1" applyAlignment="1">
      <alignment horizontal="center"/>
    </xf>
    <xf numFmtId="10" fontId="1" fillId="0" borderId="76" xfId="0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 vertical="center"/>
    </xf>
    <xf numFmtId="166" fontId="4" fillId="0" borderId="75" xfId="44" applyNumberFormat="1" applyFont="1" applyBorder="1" applyAlignment="1">
      <alignment horizontal="center"/>
    </xf>
    <xf numFmtId="166" fontId="4" fillId="0" borderId="35" xfId="44" applyNumberFormat="1" applyFont="1" applyBorder="1" applyAlignment="1">
      <alignment horizontal="center"/>
    </xf>
    <xf numFmtId="166" fontId="4" fillId="0" borderId="17" xfId="44" applyNumberFormat="1" applyFont="1" applyBorder="1" applyAlignment="1">
      <alignment horizontal="center"/>
    </xf>
    <xf numFmtId="166" fontId="4" fillId="0" borderId="59" xfId="44" applyNumberFormat="1" applyFont="1" applyBorder="1" applyAlignment="1">
      <alignment horizontal="center"/>
    </xf>
    <xf numFmtId="166" fontId="4" fillId="0" borderId="62" xfId="44" applyNumberFormat="1" applyFont="1" applyBorder="1" applyAlignment="1">
      <alignment horizontal="center"/>
    </xf>
    <xf numFmtId="166" fontId="4" fillId="0" borderId="42" xfId="44" applyNumberFormat="1" applyFont="1" applyBorder="1" applyAlignment="1">
      <alignment horizontal="center"/>
    </xf>
    <xf numFmtId="165" fontId="5" fillId="26" borderId="0" xfId="45" applyFont="1" applyFill="1"/>
    <xf numFmtId="166" fontId="4" fillId="0" borderId="78" xfId="44" applyNumberFormat="1" applyFont="1" applyBorder="1" applyAlignment="1">
      <alignment horizontal="center"/>
    </xf>
    <xf numFmtId="10" fontId="1" fillId="0" borderId="32" xfId="0" applyNumberFormat="1" applyFont="1" applyBorder="1" applyAlignment="1">
      <alignment horizontal="center" vertical="center"/>
    </xf>
    <xf numFmtId="166" fontId="4" fillId="0" borderId="22" xfId="44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 vertical="center"/>
    </xf>
    <xf numFmtId="166" fontId="4" fillId="0" borderId="64" xfId="44" applyNumberFormat="1" applyFont="1" applyBorder="1" applyAlignment="1">
      <alignment horizontal="center"/>
    </xf>
    <xf numFmtId="10" fontId="8" fillId="0" borderId="52" xfId="47" applyNumberFormat="1" applyFont="1" applyBorder="1" applyAlignment="1">
      <alignment horizontal="center" vertical="center"/>
    </xf>
    <xf numFmtId="166" fontId="4" fillId="0" borderId="16" xfId="44" applyNumberFormat="1" applyFont="1" applyBorder="1" applyAlignment="1">
      <alignment horizontal="center"/>
    </xf>
    <xf numFmtId="166" fontId="4" fillId="0" borderId="25" xfId="44" applyNumberFormat="1" applyFont="1" applyBorder="1" applyAlignment="1">
      <alignment horizontal="center"/>
    </xf>
    <xf numFmtId="165" fontId="5" fillId="0" borderId="21" xfId="45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5" fillId="0" borderId="77" xfId="44" applyFont="1" applyBorder="1" applyAlignment="1">
      <alignment horizontal="center" vertical="center"/>
    </xf>
    <xf numFmtId="165" fontId="5" fillId="0" borderId="74" xfId="44" applyFont="1" applyBorder="1" applyAlignment="1">
      <alignment horizontal="center" vertical="center"/>
    </xf>
    <xf numFmtId="165" fontId="1" fillId="0" borderId="74" xfId="44" applyFont="1" applyBorder="1" applyAlignment="1">
      <alignment horizontal="center" vertical="center"/>
    </xf>
    <xf numFmtId="165" fontId="5" fillId="0" borderId="74" xfId="45" applyFont="1" applyBorder="1" applyAlignment="1">
      <alignment horizontal="center" vertical="center"/>
    </xf>
    <xf numFmtId="165" fontId="5" fillId="0" borderId="44" xfId="44" applyFont="1" applyBorder="1" applyAlignment="1">
      <alignment horizontal="center" vertical="center"/>
    </xf>
    <xf numFmtId="165" fontId="5" fillId="0" borderId="57" xfId="44" applyFont="1" applyBorder="1" applyAlignment="1">
      <alignment horizontal="center" vertical="center"/>
    </xf>
    <xf numFmtId="165" fontId="5" fillId="0" borderId="43" xfId="44" applyFont="1" applyBorder="1" applyAlignment="1">
      <alignment horizontal="center" vertical="center"/>
    </xf>
    <xf numFmtId="165" fontId="5" fillId="0" borderId="40" xfId="44" applyFont="1" applyBorder="1" applyAlignment="1">
      <alignment horizontal="center" vertical="center"/>
    </xf>
    <xf numFmtId="165" fontId="5" fillId="0" borderId="36" xfId="44" applyFont="1" applyBorder="1" applyAlignment="1">
      <alignment horizontal="center" vertical="center"/>
    </xf>
    <xf numFmtId="165" fontId="5" fillId="0" borderId="24" xfId="45" applyFont="1" applyBorder="1" applyAlignment="1">
      <alignment horizontal="center" vertical="center"/>
    </xf>
    <xf numFmtId="165" fontId="5" fillId="0" borderId="58" xfId="44" applyFont="1" applyBorder="1" applyAlignment="1">
      <alignment horizontal="center" vertical="center"/>
    </xf>
    <xf numFmtId="165" fontId="5" fillId="0" borderId="9" xfId="44" applyFont="1" applyBorder="1" applyAlignment="1">
      <alignment horizontal="center" vertical="center"/>
    </xf>
    <xf numFmtId="165" fontId="5" fillId="0" borderId="35" xfId="44" applyFont="1" applyBorder="1" applyAlignment="1">
      <alignment horizontal="center" vertical="center"/>
    </xf>
    <xf numFmtId="165" fontId="5" fillId="0" borderId="41" xfId="44" applyFont="1" applyBorder="1" applyAlignment="1">
      <alignment horizontal="center" vertical="center"/>
    </xf>
    <xf numFmtId="165" fontId="5" fillId="0" borderId="58" xfId="45" applyFont="1" applyBorder="1" applyAlignment="1">
      <alignment horizontal="center" vertical="center"/>
    </xf>
    <xf numFmtId="165" fontId="32" fillId="0" borderId="43" xfId="45" applyFont="1" applyBorder="1" applyAlignment="1">
      <alignment horizontal="center" vertical="center"/>
    </xf>
    <xf numFmtId="165" fontId="5" fillId="0" borderId="35" xfId="45" applyFont="1" applyBorder="1" applyAlignment="1">
      <alignment horizontal="center" vertical="center"/>
    </xf>
    <xf numFmtId="165" fontId="5" fillId="0" borderId="65" xfId="45" applyFont="1" applyBorder="1" applyAlignment="1">
      <alignment horizontal="center" vertical="center"/>
    </xf>
    <xf numFmtId="165" fontId="1" fillId="0" borderId="74" xfId="45" applyFont="1" applyBorder="1" applyAlignment="1">
      <alignment horizontal="center" vertical="center"/>
    </xf>
    <xf numFmtId="165" fontId="1" fillId="0" borderId="43" xfId="45" applyFont="1" applyBorder="1" applyAlignment="1">
      <alignment horizontal="center" vertical="center"/>
    </xf>
    <xf numFmtId="165" fontId="1" fillId="0" borderId="24" xfId="45" applyFont="1" applyBorder="1" applyAlignment="1">
      <alignment horizontal="center" vertical="center"/>
    </xf>
    <xf numFmtId="165" fontId="1" fillId="0" borderId="55" xfId="45" applyFont="1" applyBorder="1" applyAlignment="1">
      <alignment horizontal="center" vertical="center"/>
    </xf>
    <xf numFmtId="165" fontId="1" fillId="0" borderId="34" xfId="45" applyFont="1" applyBorder="1" applyAlignment="1">
      <alignment horizontal="center" vertical="center"/>
    </xf>
    <xf numFmtId="165" fontId="1" fillId="0" borderId="58" xfId="45" applyFont="1" applyBorder="1" applyAlignment="1">
      <alignment horizontal="center" vertical="center"/>
    </xf>
    <xf numFmtId="166" fontId="1" fillId="0" borderId="35" xfId="45" applyNumberFormat="1" applyFont="1" applyBorder="1" applyAlignment="1">
      <alignment horizontal="center" vertical="center"/>
    </xf>
    <xf numFmtId="169" fontId="1" fillId="0" borderId="33" xfId="44" applyNumberFormat="1" applyFont="1" applyBorder="1" applyAlignment="1">
      <alignment horizontal="center" vertical="center"/>
    </xf>
    <xf numFmtId="169" fontId="1" fillId="0" borderId="12" xfId="44" applyNumberFormat="1" applyFont="1" applyBorder="1" applyAlignment="1">
      <alignment horizontal="center" vertical="center"/>
    </xf>
    <xf numFmtId="169" fontId="1" fillId="0" borderId="15" xfId="44" applyNumberFormat="1" applyFont="1" applyBorder="1" applyAlignment="1">
      <alignment horizontal="center" vertical="center"/>
    </xf>
    <xf numFmtId="169" fontId="1" fillId="0" borderId="59" xfId="44" applyNumberFormat="1" applyFont="1" applyBorder="1" applyAlignment="1">
      <alignment horizontal="center" vertical="center"/>
    </xf>
    <xf numFmtId="169" fontId="4" fillId="0" borderId="47" xfId="44" applyNumberFormat="1" applyFont="1" applyBorder="1" applyAlignment="1">
      <alignment horizontal="center" vertical="center"/>
    </xf>
    <xf numFmtId="169" fontId="1" fillId="0" borderId="55" xfId="44" applyNumberFormat="1" applyFont="1" applyBorder="1" applyAlignment="1">
      <alignment horizontal="center" vertical="center"/>
    </xf>
    <xf numFmtId="169" fontId="1" fillId="0" borderId="43" xfId="44" applyNumberFormat="1" applyFont="1" applyBorder="1" applyAlignment="1">
      <alignment horizontal="center" vertical="center"/>
    </xf>
    <xf numFmtId="169" fontId="1" fillId="0" borderId="21" xfId="44" applyNumberFormat="1" applyFont="1" applyBorder="1" applyAlignment="1">
      <alignment horizontal="center" vertical="center"/>
    </xf>
    <xf numFmtId="169" fontId="1" fillId="0" borderId="57" xfId="44" applyNumberFormat="1" applyFont="1" applyBorder="1" applyAlignment="1">
      <alignment horizontal="center" vertical="center"/>
    </xf>
    <xf numFmtId="169" fontId="4" fillId="0" borderId="40" xfId="44" applyNumberFormat="1" applyFont="1" applyBorder="1" applyAlignment="1">
      <alignment horizontal="center" vertical="center"/>
    </xf>
    <xf numFmtId="169" fontId="1" fillId="26" borderId="57" xfId="44" applyNumberFormat="1" applyFont="1" applyFill="1" applyBorder="1" applyAlignment="1">
      <alignment horizontal="center" vertical="center"/>
    </xf>
    <xf numFmtId="169" fontId="1" fillId="26" borderId="21" xfId="44" applyNumberFormat="1" applyFont="1" applyFill="1" applyBorder="1" applyAlignment="1">
      <alignment horizontal="center" vertical="center"/>
    </xf>
    <xf numFmtId="169" fontId="1" fillId="26" borderId="43" xfId="44" applyNumberFormat="1" applyFont="1" applyFill="1" applyBorder="1" applyAlignment="1">
      <alignment horizontal="center" vertical="center"/>
    </xf>
    <xf numFmtId="169" fontId="1" fillId="26" borderId="24" xfId="44" applyNumberFormat="1" applyFont="1" applyFill="1" applyBorder="1" applyAlignment="1">
      <alignment horizontal="center" vertical="center"/>
    </xf>
    <xf numFmtId="169" fontId="1" fillId="26" borderId="58" xfId="44" applyNumberFormat="1" applyFont="1" applyFill="1" applyBorder="1" applyAlignment="1">
      <alignment horizontal="center" vertical="center"/>
    </xf>
    <xf numFmtId="165" fontId="4" fillId="0" borderId="54" xfId="45" applyFont="1" applyBorder="1" applyAlignment="1">
      <alignment horizontal="center" vertical="center"/>
    </xf>
    <xf numFmtId="0" fontId="28" fillId="0" borderId="0" xfId="0" applyFont="1"/>
    <xf numFmtId="165" fontId="4" fillId="0" borderId="0" xfId="45" applyFont="1"/>
    <xf numFmtId="10" fontId="4" fillId="29" borderId="12" xfId="47" applyNumberFormat="1" applyFont="1" applyFill="1" applyBorder="1" applyAlignment="1">
      <alignment horizontal="center" vertical="center"/>
    </xf>
    <xf numFmtId="0" fontId="1" fillId="0" borderId="12" xfId="0" applyFont="1" applyBorder="1"/>
    <xf numFmtId="10" fontId="4" fillId="26" borderId="12" xfId="47" applyNumberFormat="1" applyFont="1" applyFill="1" applyBorder="1" applyAlignment="1">
      <alignment horizontal="center" vertical="center"/>
    </xf>
    <xf numFmtId="0" fontId="1" fillId="0" borderId="86" xfId="0" applyFont="1" applyBorder="1"/>
    <xf numFmtId="165" fontId="8" fillId="28" borderId="91" xfId="45" applyFont="1" applyFill="1" applyBorder="1" applyAlignment="1">
      <alignment horizontal="center" vertical="center" wrapText="1"/>
    </xf>
    <xf numFmtId="10" fontId="4" fillId="28" borderId="92" xfId="47" applyNumberFormat="1" applyFont="1" applyFill="1" applyBorder="1" applyAlignment="1">
      <alignment horizontal="center" vertical="center"/>
    </xf>
    <xf numFmtId="10" fontId="4" fillId="26" borderId="92" xfId="47" applyNumberFormat="1" applyFont="1" applyFill="1" applyBorder="1" applyAlignment="1">
      <alignment horizontal="center" vertical="center"/>
    </xf>
    <xf numFmtId="10" fontId="4" fillId="28" borderId="93" xfId="47" applyNumberFormat="1" applyFont="1" applyFill="1" applyBorder="1" applyAlignment="1">
      <alignment horizontal="center" vertical="center"/>
    </xf>
    <xf numFmtId="165" fontId="8" fillId="25" borderId="91" xfId="45" applyFont="1" applyFill="1" applyBorder="1" applyAlignment="1">
      <alignment horizontal="center" vertical="center" wrapText="1"/>
    </xf>
    <xf numFmtId="10" fontId="4" fillId="25" borderId="92" xfId="47" applyNumberFormat="1" applyFont="1" applyFill="1" applyBorder="1" applyAlignment="1">
      <alignment horizontal="center" vertical="center"/>
    </xf>
    <xf numFmtId="10" fontId="4" fillId="25" borderId="93" xfId="47" applyNumberFormat="1" applyFont="1" applyFill="1" applyBorder="1" applyAlignment="1">
      <alignment horizontal="center" vertical="center"/>
    </xf>
    <xf numFmtId="10" fontId="4" fillId="29" borderId="86" xfId="47" applyNumberFormat="1" applyFont="1" applyFill="1" applyBorder="1" applyAlignment="1">
      <alignment horizontal="center" vertical="center"/>
    </xf>
    <xf numFmtId="10" fontId="4" fillId="29" borderId="87" xfId="47" applyNumberFormat="1" applyFont="1" applyFill="1" applyBorder="1" applyAlignment="1">
      <alignment horizontal="center" vertical="center"/>
    </xf>
    <xf numFmtId="10" fontId="4" fillId="26" borderId="86" xfId="47" applyNumberFormat="1" applyFont="1" applyFill="1" applyBorder="1" applyAlignment="1">
      <alignment horizontal="center" vertical="center"/>
    </xf>
    <xf numFmtId="10" fontId="4" fillId="26" borderId="87" xfId="47" applyNumberFormat="1" applyFont="1" applyFill="1" applyBorder="1" applyAlignment="1">
      <alignment horizontal="center" vertical="center"/>
    </xf>
    <xf numFmtId="10" fontId="4" fillId="29" borderId="88" xfId="47" applyNumberFormat="1" applyFont="1" applyFill="1" applyBorder="1" applyAlignment="1">
      <alignment horizontal="center" vertical="center"/>
    </xf>
    <xf numFmtId="10" fontId="4" fillId="29" borderId="89" xfId="47" applyNumberFormat="1" applyFont="1" applyFill="1" applyBorder="1" applyAlignment="1">
      <alignment horizontal="center" vertical="center"/>
    </xf>
    <xf numFmtId="10" fontId="4" fillId="29" borderId="90" xfId="47" applyNumberFormat="1" applyFont="1" applyFill="1" applyBorder="1" applyAlignment="1">
      <alignment horizontal="center" vertical="center"/>
    </xf>
    <xf numFmtId="166" fontId="4" fillId="0" borderId="0" xfId="44" applyNumberFormat="1" applyFont="1" applyAlignment="1">
      <alignment horizontal="center"/>
    </xf>
    <xf numFmtId="2" fontId="4" fillId="0" borderId="91" xfId="0" applyNumberFormat="1" applyFont="1" applyBorder="1" applyAlignment="1">
      <alignment horizontal="center" vertical="center"/>
    </xf>
    <xf numFmtId="2" fontId="4" fillId="0" borderId="92" xfId="0" applyNumberFormat="1" applyFont="1" applyBorder="1" applyAlignment="1">
      <alignment horizontal="center" vertical="center"/>
    </xf>
    <xf numFmtId="2" fontId="4" fillId="0" borderId="93" xfId="0" applyNumberFormat="1" applyFont="1" applyBorder="1" applyAlignment="1">
      <alignment horizontal="center" vertical="center"/>
    </xf>
    <xf numFmtId="2" fontId="4" fillId="0" borderId="79" xfId="0" applyNumberFormat="1" applyFont="1" applyBorder="1" applyAlignment="1">
      <alignment horizontal="center" vertical="center"/>
    </xf>
    <xf numFmtId="10" fontId="5" fillId="0" borderId="97" xfId="0" applyNumberFormat="1" applyFont="1" applyBorder="1" applyAlignment="1">
      <alignment horizontal="center" vertical="center"/>
    </xf>
    <xf numFmtId="165" fontId="4" fillId="0" borderId="98" xfId="44" applyFont="1" applyBorder="1" applyAlignment="1">
      <alignment horizontal="center" vertical="center"/>
    </xf>
    <xf numFmtId="165" fontId="5" fillId="0" borderId="104" xfId="44" applyFont="1" applyBorder="1" applyAlignment="1">
      <alignment horizontal="center" vertical="center"/>
    </xf>
    <xf numFmtId="2" fontId="5" fillId="0" borderId="105" xfId="44" applyNumberFormat="1" applyFont="1" applyBorder="1" applyAlignment="1">
      <alignment horizontal="center"/>
    </xf>
    <xf numFmtId="10" fontId="5" fillId="0" borderId="106" xfId="0" applyNumberFormat="1" applyFont="1" applyBorder="1" applyAlignment="1">
      <alignment horizontal="center" vertical="center"/>
    </xf>
    <xf numFmtId="2" fontId="4" fillId="0" borderId="107" xfId="0" applyNumberFormat="1" applyFont="1" applyBorder="1" applyAlignment="1">
      <alignment horizontal="center" vertical="center"/>
    </xf>
    <xf numFmtId="10" fontId="5" fillId="0" borderId="108" xfId="0" applyNumberFormat="1" applyFont="1" applyBorder="1" applyAlignment="1">
      <alignment horizontal="center" vertical="center"/>
    </xf>
    <xf numFmtId="2" fontId="4" fillId="0" borderId="105" xfId="0" applyNumberFormat="1" applyFont="1" applyBorder="1" applyAlignment="1">
      <alignment horizontal="center" vertical="center"/>
    </xf>
    <xf numFmtId="10" fontId="5" fillId="0" borderId="105" xfId="0" applyNumberFormat="1" applyFont="1" applyBorder="1" applyAlignment="1">
      <alignment horizontal="center" vertical="center"/>
    </xf>
    <xf numFmtId="2" fontId="4" fillId="0" borderId="109" xfId="0" applyNumberFormat="1" applyFont="1" applyBorder="1" applyAlignment="1">
      <alignment horizontal="center" vertical="center"/>
    </xf>
    <xf numFmtId="2" fontId="4" fillId="0" borderId="110" xfId="0" applyNumberFormat="1" applyFont="1" applyBorder="1" applyAlignment="1">
      <alignment horizontal="center" vertical="center"/>
    </xf>
    <xf numFmtId="165" fontId="4" fillId="34" borderId="29" xfId="44" applyFont="1" applyFill="1" applyBorder="1" applyAlignment="1">
      <alignment horizontal="center" vertical="center" wrapText="1"/>
    </xf>
    <xf numFmtId="165" fontId="29" fillId="34" borderId="102" xfId="44" applyFont="1" applyFill="1" applyBorder="1" applyAlignment="1">
      <alignment horizontal="center" vertical="center"/>
    </xf>
    <xf numFmtId="2" fontId="29" fillId="34" borderId="100" xfId="44" applyNumberFormat="1" applyFont="1" applyFill="1" applyBorder="1" applyAlignment="1">
      <alignment horizontal="center" vertical="center"/>
    </xf>
    <xf numFmtId="165" fontId="29" fillId="34" borderId="99" xfId="44" applyFont="1" applyFill="1" applyBorder="1" applyAlignment="1">
      <alignment horizontal="center" vertical="center"/>
    </xf>
    <xf numFmtId="2" fontId="29" fillId="34" borderId="103" xfId="44" applyNumberFormat="1" applyFont="1" applyFill="1" applyBorder="1" applyAlignment="1">
      <alignment horizontal="center" vertical="center"/>
    </xf>
    <xf numFmtId="2" fontId="29" fillId="35" borderId="101" xfId="44" applyNumberFormat="1" applyFont="1" applyFill="1" applyBorder="1" applyAlignment="1">
      <alignment horizontal="center" vertical="center"/>
    </xf>
    <xf numFmtId="2" fontId="29" fillId="36" borderId="99" xfId="45" applyNumberFormat="1" applyFont="1" applyFill="1" applyBorder="1" applyAlignment="1">
      <alignment horizontal="center" vertical="center"/>
    </xf>
    <xf numFmtId="169" fontId="4" fillId="27" borderId="37" xfId="44" applyNumberFormat="1" applyFont="1" applyFill="1" applyBorder="1" applyAlignment="1">
      <alignment horizontal="center" vertical="center"/>
    </xf>
    <xf numFmtId="169" fontId="4" fillId="27" borderId="38" xfId="44" applyNumberFormat="1" applyFont="1" applyFill="1" applyBorder="1" applyAlignment="1">
      <alignment vertical="center"/>
    </xf>
    <xf numFmtId="169" fontId="4" fillId="27" borderId="0" xfId="44" applyNumberFormat="1" applyFont="1" applyFill="1" applyAlignment="1">
      <alignment vertical="center"/>
    </xf>
    <xf numFmtId="166" fontId="4" fillId="0" borderId="111" xfId="44" applyNumberFormat="1" applyFont="1" applyBorder="1" applyAlignment="1">
      <alignment horizontal="center"/>
    </xf>
    <xf numFmtId="166" fontId="4" fillId="0" borderId="27" xfId="44" applyNumberFormat="1" applyFont="1" applyBorder="1" applyAlignment="1">
      <alignment horizontal="center"/>
    </xf>
    <xf numFmtId="166" fontId="4" fillId="0" borderId="60" xfId="44" applyNumberFormat="1" applyFont="1" applyBorder="1" applyAlignment="1">
      <alignment horizontal="center"/>
    </xf>
    <xf numFmtId="166" fontId="4" fillId="0" borderId="120" xfId="44" applyNumberFormat="1" applyFont="1" applyBorder="1" applyAlignment="1">
      <alignment horizontal="center"/>
    </xf>
    <xf numFmtId="166" fontId="4" fillId="0" borderId="121" xfId="44" applyNumberFormat="1" applyFont="1" applyBorder="1" applyAlignment="1">
      <alignment horizontal="center"/>
    </xf>
    <xf numFmtId="169" fontId="1" fillId="26" borderId="91" xfId="44" applyNumberFormat="1" applyFont="1" applyFill="1" applyBorder="1" applyAlignment="1">
      <alignment horizontal="center" vertical="center"/>
    </xf>
    <xf numFmtId="169" fontId="1" fillId="26" borderId="95" xfId="44" applyNumberFormat="1" applyFont="1" applyFill="1" applyBorder="1" applyAlignment="1">
      <alignment horizontal="center" vertical="center"/>
    </xf>
    <xf numFmtId="169" fontId="1" fillId="26" borderId="92" xfId="44" applyNumberFormat="1" applyFont="1" applyFill="1" applyBorder="1" applyAlignment="1">
      <alignment horizontal="center" vertical="center"/>
    </xf>
    <xf numFmtId="169" fontId="1" fillId="26" borderId="124" xfId="44" applyNumberFormat="1" applyFont="1" applyFill="1" applyBorder="1" applyAlignment="1">
      <alignment horizontal="center" vertical="center"/>
    </xf>
    <xf numFmtId="169" fontId="1" fillId="26" borderId="93" xfId="44" applyNumberFormat="1" applyFont="1" applyFill="1" applyBorder="1" applyAlignment="1">
      <alignment horizontal="center" vertical="center"/>
    </xf>
    <xf numFmtId="10" fontId="8" fillId="0" borderId="112" xfId="47" applyNumberFormat="1" applyFont="1" applyBorder="1" applyAlignment="1">
      <alignment horizontal="center" vertical="center"/>
    </xf>
    <xf numFmtId="10" fontId="8" fillId="33" borderId="96" xfId="47" applyNumberFormat="1" applyFont="1" applyFill="1" applyBorder="1" applyAlignment="1">
      <alignment horizontal="center" vertical="center"/>
    </xf>
    <xf numFmtId="10" fontId="8" fillId="0" borderId="113" xfId="47" applyNumberFormat="1" applyFont="1" applyBorder="1" applyAlignment="1">
      <alignment horizontal="center" vertical="center"/>
    </xf>
    <xf numFmtId="10" fontId="8" fillId="0" borderId="114" xfId="47" applyNumberFormat="1" applyFont="1" applyBorder="1" applyAlignment="1">
      <alignment horizontal="center" vertical="center"/>
    </xf>
    <xf numFmtId="10" fontId="8" fillId="33" borderId="97" xfId="47" applyNumberFormat="1" applyFont="1" applyFill="1" applyBorder="1" applyAlignment="1">
      <alignment horizontal="center" vertical="center"/>
    </xf>
    <xf numFmtId="10" fontId="8" fillId="0" borderId="53" xfId="47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/>
    </xf>
    <xf numFmtId="2" fontId="29" fillId="36" borderId="102" xfId="45" applyNumberFormat="1" applyFont="1" applyFill="1" applyBorder="1" applyAlignment="1">
      <alignment horizontal="center" vertical="center"/>
    </xf>
    <xf numFmtId="2" fontId="5" fillId="0" borderId="10" xfId="44" applyNumberFormat="1" applyFont="1" applyBorder="1" applyAlignment="1">
      <alignment horizontal="center"/>
    </xf>
    <xf numFmtId="2" fontId="5" fillId="0" borderId="108" xfId="44" applyNumberFormat="1" applyFont="1" applyBorder="1" applyAlignment="1">
      <alignment horizontal="center"/>
    </xf>
    <xf numFmtId="2" fontId="5" fillId="0" borderId="14" xfId="45" applyNumberFormat="1" applyFont="1" applyBorder="1" applyAlignment="1">
      <alignment horizontal="center"/>
    </xf>
    <xf numFmtId="2" fontId="5" fillId="0" borderId="14" xfId="44" applyNumberFormat="1" applyFont="1" applyBorder="1" applyAlignment="1">
      <alignment horizontal="center"/>
    </xf>
    <xf numFmtId="2" fontId="1" fillId="0" borderId="122" xfId="47" applyNumberFormat="1" applyFont="1" applyBorder="1" applyAlignment="1">
      <alignment horizontal="center"/>
    </xf>
    <xf numFmtId="2" fontId="5" fillId="0" borderId="61" xfId="47" applyNumberFormat="1" applyFont="1" applyBorder="1" applyAlignment="1">
      <alignment horizontal="center"/>
    </xf>
    <xf numFmtId="2" fontId="5" fillId="0" borderId="15" xfId="47" applyNumberFormat="1" applyFont="1" applyBorder="1" applyAlignment="1">
      <alignment horizontal="center"/>
    </xf>
    <xf numFmtId="2" fontId="5" fillId="0" borderId="10" xfId="47" applyNumberFormat="1" applyFont="1" applyBorder="1" applyAlignment="1">
      <alignment horizontal="center"/>
    </xf>
    <xf numFmtId="2" fontId="4" fillId="27" borderId="38" xfId="44" applyNumberFormat="1" applyFont="1" applyFill="1" applyBorder="1" applyAlignment="1">
      <alignment vertical="center"/>
    </xf>
    <xf numFmtId="2" fontId="5" fillId="0" borderId="10" xfId="45" applyNumberFormat="1" applyFont="1" applyBorder="1" applyAlignment="1">
      <alignment horizontal="center"/>
    </xf>
    <xf numFmtId="2" fontId="5" fillId="0" borderId="61" xfId="45" applyNumberFormat="1" applyFont="1" applyBorder="1" applyAlignment="1">
      <alignment horizontal="center"/>
    </xf>
    <xf numFmtId="2" fontId="5" fillId="0" borderId="28" xfId="45" applyNumberFormat="1" applyFont="1" applyBorder="1" applyAlignment="1">
      <alignment horizontal="center"/>
    </xf>
    <xf numFmtId="2" fontId="5" fillId="0" borderId="76" xfId="45" applyNumberFormat="1" applyFont="1" applyBorder="1" applyAlignment="1">
      <alignment horizontal="center"/>
    </xf>
    <xf numFmtId="2" fontId="4" fillId="27" borderId="48" xfId="44" applyNumberFormat="1" applyFont="1" applyFill="1" applyBorder="1" applyAlignment="1">
      <alignment vertical="center"/>
    </xf>
    <xf numFmtId="2" fontId="5" fillId="0" borderId="59" xfId="45" applyNumberFormat="1" applyFont="1" applyBorder="1" applyAlignment="1">
      <alignment horizontal="center"/>
    </xf>
    <xf numFmtId="2" fontId="5" fillId="0" borderId="123" xfId="45" applyNumberFormat="1" applyFont="1" applyBorder="1" applyAlignment="1">
      <alignment horizontal="center"/>
    </xf>
    <xf numFmtId="2" fontId="5" fillId="0" borderId="0" xfId="45" applyNumberFormat="1" applyFont="1" applyAlignment="1">
      <alignment horizontal="center"/>
    </xf>
    <xf numFmtId="2" fontId="7" fillId="0" borderId="0" xfId="45" applyNumberFormat="1" applyFont="1" applyAlignment="1">
      <alignment horizontal="center"/>
    </xf>
    <xf numFmtId="2" fontId="5" fillId="0" borderId="122" xfId="47" applyNumberFormat="1" applyFont="1" applyBorder="1" applyAlignment="1">
      <alignment horizontal="center"/>
    </xf>
    <xf numFmtId="165" fontId="31" fillId="31" borderId="126" xfId="45" applyFont="1" applyFill="1" applyBorder="1" applyAlignment="1">
      <alignment horizontal="center" vertical="center"/>
    </xf>
    <xf numFmtId="165" fontId="4" fillId="32" borderId="127" xfId="45" applyFont="1" applyFill="1" applyBorder="1" applyAlignment="1">
      <alignment horizontal="center" vertical="center"/>
    </xf>
    <xf numFmtId="1" fontId="4" fillId="26" borderId="80" xfId="45" applyNumberFormat="1" applyFont="1" applyFill="1" applyBorder="1" applyAlignment="1">
      <alignment horizontal="center" vertical="center"/>
    </xf>
    <xf numFmtId="10" fontId="5" fillId="0" borderId="105" xfId="47" applyNumberFormat="1" applyFont="1" applyBorder="1" applyAlignment="1">
      <alignment horizontal="center"/>
    </xf>
    <xf numFmtId="10" fontId="4" fillId="27" borderId="38" xfId="47" applyNumberFormat="1" applyFont="1" applyFill="1" applyBorder="1" applyAlignment="1">
      <alignment vertical="center"/>
    </xf>
    <xf numFmtId="10" fontId="5" fillId="0" borderId="33" xfId="47" applyNumberFormat="1" applyFont="1" applyBorder="1" applyAlignment="1">
      <alignment horizontal="center"/>
    </xf>
    <xf numFmtId="10" fontId="5" fillId="0" borderId="18" xfId="47" applyNumberFormat="1" applyFont="1" applyBorder="1" applyAlignment="1">
      <alignment horizontal="center"/>
    </xf>
    <xf numFmtId="10" fontId="5" fillId="0" borderId="11" xfId="47" applyNumberFormat="1" applyFont="1" applyBorder="1" applyAlignment="1">
      <alignment horizontal="center"/>
    </xf>
    <xf numFmtId="10" fontId="5" fillId="0" borderId="30" xfId="47" applyNumberFormat="1" applyFont="1" applyBorder="1" applyAlignment="1">
      <alignment horizontal="center"/>
    </xf>
    <xf numFmtId="10" fontId="5" fillId="0" borderId="0" xfId="47" applyNumberFormat="1" applyFont="1" applyAlignment="1">
      <alignment horizontal="center"/>
    </xf>
    <xf numFmtId="10" fontId="7" fillId="0" borderId="0" xfId="47" applyNumberFormat="1" applyFont="1" applyAlignment="1">
      <alignment horizontal="center"/>
    </xf>
    <xf numFmtId="2" fontId="29" fillId="36" borderId="103" xfId="47" applyNumberFormat="1" applyFont="1" applyFill="1" applyBorder="1" applyAlignment="1">
      <alignment horizontal="center" vertical="center"/>
    </xf>
    <xf numFmtId="165" fontId="29" fillId="35" borderId="102" xfId="44" applyFont="1" applyFill="1" applyBorder="1" applyAlignment="1">
      <alignment horizontal="center" vertical="center"/>
    </xf>
    <xf numFmtId="2" fontId="29" fillId="36" borderId="80" xfId="45" applyNumberFormat="1" applyFont="1" applyFill="1" applyBorder="1" applyAlignment="1">
      <alignment horizontal="center" vertical="center"/>
    </xf>
    <xf numFmtId="165" fontId="4" fillId="34" borderId="61" xfId="44" applyFont="1" applyFill="1" applyBorder="1" applyAlignment="1">
      <alignment horizontal="center" vertical="center" wrapText="1"/>
    </xf>
    <xf numFmtId="165" fontId="4" fillId="34" borderId="128" xfId="44" applyFont="1" applyFill="1" applyBorder="1" applyAlignment="1">
      <alignment horizontal="center" vertical="center" wrapText="1"/>
    </xf>
    <xf numFmtId="165" fontId="4" fillId="34" borderId="129" xfId="44" applyFont="1" applyFill="1" applyBorder="1" applyAlignment="1">
      <alignment horizontal="center" vertical="center" wrapText="1"/>
    </xf>
    <xf numFmtId="165" fontId="4" fillId="35" borderId="129" xfId="44" applyFont="1" applyFill="1" applyBorder="1" applyAlignment="1">
      <alignment horizontal="center" vertical="center" wrapText="1"/>
    </xf>
    <xf numFmtId="172" fontId="8" fillId="0" borderId="52" xfId="45" applyNumberFormat="1" applyFont="1" applyBorder="1" applyAlignment="1">
      <alignment horizontal="center" vertical="center" wrapText="1"/>
    </xf>
    <xf numFmtId="165" fontId="4" fillId="36" borderId="128" xfId="45" applyFont="1" applyFill="1" applyBorder="1" applyAlignment="1">
      <alignment horizontal="center" vertical="center" wrapText="1"/>
    </xf>
    <xf numFmtId="2" fontId="4" fillId="36" borderId="125" xfId="45" applyNumberFormat="1" applyFont="1" applyFill="1" applyBorder="1" applyAlignment="1">
      <alignment horizontal="center" vertical="center" wrapText="1"/>
    </xf>
    <xf numFmtId="10" fontId="4" fillId="36" borderId="130" xfId="47" applyNumberFormat="1" applyFont="1" applyFill="1" applyBorder="1" applyAlignment="1">
      <alignment horizontal="center" vertical="center" wrapText="1"/>
    </xf>
    <xf numFmtId="2" fontId="4" fillId="36" borderId="129" xfId="45" applyNumberFormat="1" applyFont="1" applyFill="1" applyBorder="1" applyAlignment="1">
      <alignment horizontal="center" vertical="center" wrapText="1"/>
    </xf>
    <xf numFmtId="170" fontId="30" fillId="0" borderId="43" xfId="45" applyNumberFormat="1" applyFont="1" applyBorder="1" applyAlignment="1">
      <alignment horizontal="right" vertical="center"/>
    </xf>
    <xf numFmtId="170" fontId="30" fillId="0" borderId="40" xfId="45" applyNumberFormat="1" applyFont="1" applyBorder="1" applyAlignment="1">
      <alignment horizontal="right" vertical="center"/>
    </xf>
    <xf numFmtId="165" fontId="4" fillId="24" borderId="104" xfId="44" applyFont="1" applyFill="1" applyBorder="1" applyAlignment="1">
      <alignment vertical="center" wrapText="1"/>
    </xf>
    <xf numFmtId="165" fontId="4" fillId="24" borderId="135" xfId="44" applyFont="1" applyFill="1" applyBorder="1" applyAlignment="1">
      <alignment vertical="center" wrapText="1"/>
    </xf>
    <xf numFmtId="173" fontId="4" fillId="0" borderId="91" xfId="47" applyNumberFormat="1" applyFont="1" applyBorder="1" applyAlignment="1">
      <alignment horizontal="center" vertical="center"/>
    </xf>
    <xf numFmtId="173" fontId="4" fillId="0" borderId="92" xfId="47" applyNumberFormat="1" applyFont="1" applyBorder="1" applyAlignment="1">
      <alignment horizontal="center" vertical="center"/>
    </xf>
    <xf numFmtId="173" fontId="4" fillId="0" borderId="91" xfId="0" applyNumberFormat="1" applyFont="1" applyBorder="1" applyAlignment="1">
      <alignment horizontal="center" vertical="center"/>
    </xf>
    <xf numFmtId="173" fontId="4" fillId="0" borderId="92" xfId="0" applyNumberFormat="1" applyFont="1" applyBorder="1" applyAlignment="1">
      <alignment horizontal="center" vertical="center"/>
    </xf>
    <xf numFmtId="173" fontId="4" fillId="0" borderId="93" xfId="0" applyNumberFormat="1" applyFont="1" applyBorder="1" applyAlignment="1">
      <alignment horizontal="center" vertical="center"/>
    </xf>
    <xf numFmtId="173" fontId="4" fillId="27" borderId="38" xfId="44" applyNumberFormat="1" applyFont="1" applyFill="1" applyBorder="1" applyAlignment="1">
      <alignment vertical="center"/>
    </xf>
    <xf numFmtId="173" fontId="4" fillId="0" borderId="33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10" fontId="8" fillId="0" borderId="136" xfId="47" applyNumberFormat="1" applyFont="1" applyBorder="1" applyAlignment="1">
      <alignment horizontal="center" vertical="center"/>
    </xf>
    <xf numFmtId="10" fontId="8" fillId="33" borderId="124" xfId="47" applyNumberFormat="1" applyFont="1" applyFill="1" applyBorder="1" applyAlignment="1">
      <alignment horizontal="center" vertical="center"/>
    </xf>
    <xf numFmtId="169" fontId="4" fillId="27" borderId="24" xfId="44" applyNumberFormat="1" applyFont="1" applyFill="1" applyBorder="1" applyAlignment="1">
      <alignment horizontal="center" vertical="center"/>
    </xf>
    <xf numFmtId="10" fontId="5" fillId="0" borderId="57" xfId="0" applyNumberFormat="1" applyFont="1" applyBorder="1" applyAlignment="1">
      <alignment horizontal="center" vertical="center"/>
    </xf>
    <xf numFmtId="2" fontId="4" fillId="0" borderId="137" xfId="0" applyNumberFormat="1" applyFont="1" applyBorder="1" applyAlignment="1">
      <alignment horizontal="center" vertical="center"/>
    </xf>
    <xf numFmtId="2" fontId="4" fillId="0" borderId="138" xfId="0" applyNumberFormat="1" applyFont="1" applyBorder="1" applyAlignment="1">
      <alignment horizontal="center" vertical="center"/>
    </xf>
    <xf numFmtId="2" fontId="4" fillId="0" borderId="139" xfId="0" applyNumberFormat="1" applyFont="1" applyBorder="1" applyAlignment="1">
      <alignment horizontal="center" vertical="center"/>
    </xf>
    <xf numFmtId="2" fontId="4" fillId="0" borderId="140" xfId="0" applyNumberFormat="1" applyFont="1" applyBorder="1" applyAlignment="1">
      <alignment horizontal="center" vertical="center"/>
    </xf>
    <xf numFmtId="2" fontId="4" fillId="0" borderId="141" xfId="0" applyNumberFormat="1" applyFont="1" applyBorder="1" applyAlignment="1">
      <alignment horizontal="center" vertical="center"/>
    </xf>
    <xf numFmtId="165" fontId="4" fillId="0" borderId="40" xfId="45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166" fontId="4" fillId="0" borderId="42" xfId="45" applyNumberFormat="1" applyFont="1" applyBorder="1" applyAlignment="1">
      <alignment horizontal="center" vertical="center"/>
    </xf>
    <xf numFmtId="10" fontId="1" fillId="0" borderId="92" xfId="47" applyNumberFormat="1" applyFont="1" applyBorder="1" applyAlignment="1">
      <alignment horizontal="center" vertical="center"/>
    </xf>
    <xf numFmtId="10" fontId="1" fillId="0" borderId="91" xfId="47" applyNumberFormat="1" applyFont="1" applyBorder="1" applyAlignment="1">
      <alignment horizontal="center" vertical="center"/>
    </xf>
    <xf numFmtId="10" fontId="1" fillId="0" borderId="93" xfId="47" applyNumberFormat="1" applyFont="1" applyBorder="1" applyAlignment="1">
      <alignment horizontal="center" vertical="center"/>
    </xf>
    <xf numFmtId="10" fontId="1" fillId="27" borderId="38" xfId="44" applyNumberFormat="1" applyFont="1" applyFill="1" applyBorder="1" applyAlignment="1">
      <alignment vertical="center"/>
    </xf>
    <xf numFmtId="10" fontId="1" fillId="0" borderId="33" xfId="47" applyNumberFormat="1" applyFont="1" applyBorder="1" applyAlignment="1">
      <alignment horizontal="center" vertical="center"/>
    </xf>
    <xf numFmtId="10" fontId="1" fillId="0" borderId="12" xfId="47" applyNumberFormat="1" applyFont="1" applyBorder="1" applyAlignment="1">
      <alignment horizontal="center" vertical="center"/>
    </xf>
    <xf numFmtId="10" fontId="1" fillId="0" borderId="18" xfId="47" applyNumberFormat="1" applyFont="1" applyBorder="1" applyAlignment="1">
      <alignment horizontal="center" vertical="center"/>
    </xf>
    <xf numFmtId="10" fontId="5" fillId="37" borderId="122" xfId="47" applyNumberFormat="1" applyFont="1" applyFill="1" applyBorder="1" applyAlignment="1">
      <alignment horizontal="center"/>
    </xf>
    <xf numFmtId="10" fontId="5" fillId="37" borderId="15" xfId="47" applyNumberFormat="1" applyFont="1" applyFill="1" applyBorder="1" applyAlignment="1">
      <alignment horizontal="center"/>
    </xf>
    <xf numFmtId="10" fontId="1" fillId="37" borderId="82" xfId="47" applyNumberFormat="1" applyFont="1" applyFill="1" applyBorder="1" applyAlignment="1">
      <alignment horizontal="center"/>
    </xf>
    <xf numFmtId="10" fontId="5" fillId="37" borderId="12" xfId="47" applyNumberFormat="1" applyFont="1" applyFill="1" applyBorder="1" applyAlignment="1">
      <alignment horizontal="center"/>
    </xf>
    <xf numFmtId="10" fontId="1" fillId="37" borderId="119" xfId="0" applyNumberFormat="1" applyFont="1" applyFill="1" applyBorder="1" applyAlignment="1">
      <alignment horizontal="center" vertical="center"/>
    </xf>
    <xf numFmtId="10" fontId="1" fillId="37" borderId="32" xfId="0" applyNumberFormat="1" applyFont="1" applyFill="1" applyBorder="1" applyAlignment="1">
      <alignment horizontal="center" vertical="center"/>
    </xf>
    <xf numFmtId="10" fontId="1" fillId="37" borderId="34" xfId="0" applyNumberFormat="1" applyFont="1" applyFill="1" applyBorder="1" applyAlignment="1">
      <alignment horizontal="center" vertical="center"/>
    </xf>
    <xf numFmtId="10" fontId="1" fillId="37" borderId="26" xfId="0" applyNumberFormat="1" applyFont="1" applyFill="1" applyBorder="1" applyAlignment="1">
      <alignment horizontal="center" vertical="center"/>
    </xf>
    <xf numFmtId="10" fontId="1" fillId="37" borderId="92" xfId="47" applyNumberFormat="1" applyFont="1" applyFill="1" applyBorder="1" applyAlignment="1">
      <alignment horizontal="center" vertical="center"/>
    </xf>
    <xf numFmtId="10" fontId="4" fillId="30" borderId="86" xfId="47" applyNumberFormat="1" applyFont="1" applyFill="1" applyBorder="1" applyAlignment="1">
      <alignment horizontal="center" vertical="center"/>
    </xf>
    <xf numFmtId="10" fontId="4" fillId="30" borderId="12" xfId="47" applyNumberFormat="1" applyFont="1" applyFill="1" applyBorder="1" applyAlignment="1">
      <alignment horizontal="center" vertical="center"/>
    </xf>
    <xf numFmtId="10" fontId="4" fillId="30" borderId="88" xfId="47" applyNumberFormat="1" applyFont="1" applyFill="1" applyBorder="1" applyAlignment="1">
      <alignment horizontal="center" vertical="center"/>
    </xf>
    <xf numFmtId="10" fontId="4" fillId="30" borderId="89" xfId="47" applyNumberFormat="1" applyFont="1" applyFill="1" applyBorder="1" applyAlignment="1">
      <alignment horizontal="center" vertical="center"/>
    </xf>
    <xf numFmtId="173" fontId="4" fillId="0" borderId="93" xfId="47" applyNumberFormat="1" applyFont="1" applyBorder="1" applyAlignment="1">
      <alignment horizontal="center" vertical="center"/>
    </xf>
    <xf numFmtId="165" fontId="5" fillId="0" borderId="0" xfId="45" applyFont="1" applyFill="1"/>
    <xf numFmtId="169" fontId="4" fillId="26" borderId="93" xfId="44" applyNumberFormat="1" applyFont="1" applyFill="1" applyBorder="1" applyAlignment="1">
      <alignment horizontal="center" vertical="center"/>
    </xf>
    <xf numFmtId="2" fontId="5" fillId="0" borderId="0" xfId="45" applyNumberFormat="1" applyFont="1" applyBorder="1" applyAlignment="1">
      <alignment horizontal="center"/>
    </xf>
    <xf numFmtId="166" fontId="4" fillId="0" borderId="0" xfId="44" applyNumberFormat="1" applyFont="1" applyBorder="1" applyAlignment="1">
      <alignment horizontal="center"/>
    </xf>
    <xf numFmtId="10" fontId="1" fillId="37" borderId="142" xfId="47" applyNumberFormat="1" applyFont="1" applyFill="1" applyBorder="1" applyAlignment="1">
      <alignment horizontal="center" vertical="center"/>
    </xf>
    <xf numFmtId="173" fontId="4" fillId="0" borderId="124" xfId="47" applyNumberFormat="1" applyFont="1" applyBorder="1" applyAlignment="1">
      <alignment horizontal="center" vertical="center"/>
    </xf>
    <xf numFmtId="169" fontId="4" fillId="26" borderId="143" xfId="44" applyNumberFormat="1" applyFont="1" applyFill="1" applyBorder="1" applyAlignment="1">
      <alignment horizontal="center" vertical="center"/>
    </xf>
    <xf numFmtId="166" fontId="5" fillId="0" borderId="144" xfId="45" applyNumberFormat="1" applyFont="1" applyBorder="1" applyAlignment="1">
      <alignment horizontal="center"/>
    </xf>
    <xf numFmtId="10" fontId="5" fillId="0" borderId="146" xfId="47" applyNumberFormat="1" applyFont="1" applyBorder="1" applyAlignment="1">
      <alignment horizontal="center"/>
    </xf>
    <xf numFmtId="2" fontId="5" fillId="0" borderId="145" xfId="45" applyNumberFormat="1" applyFont="1" applyBorder="1" applyAlignment="1">
      <alignment horizontal="center"/>
    </xf>
    <xf numFmtId="10" fontId="1" fillId="37" borderId="147" xfId="0" applyNumberFormat="1" applyFont="1" applyFill="1" applyBorder="1" applyAlignment="1">
      <alignment horizontal="center" vertical="center"/>
    </xf>
    <xf numFmtId="166" fontId="4" fillId="0" borderId="145" xfId="44" applyNumberFormat="1" applyFont="1" applyBorder="1" applyAlignment="1">
      <alignment horizontal="center"/>
    </xf>
    <xf numFmtId="0" fontId="0" fillId="37" borderId="148" xfId="0" applyFill="1" applyBorder="1" applyAlignment="1">
      <alignment horizontal="center"/>
    </xf>
    <xf numFmtId="174" fontId="8" fillId="0" borderId="47" xfId="47" applyNumberFormat="1" applyFont="1" applyBorder="1" applyAlignment="1">
      <alignment horizontal="center" vertical="center"/>
    </xf>
    <xf numFmtId="174" fontId="4" fillId="26" borderId="86" xfId="47" applyNumberFormat="1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115" xfId="0" applyFont="1" applyBorder="1" applyAlignment="1">
      <alignment horizontal="center" vertical="center" wrapText="1"/>
    </xf>
    <xf numFmtId="0" fontId="33" fillId="0" borderId="109" xfId="0" applyFont="1" applyBorder="1" applyAlignment="1">
      <alignment horizontal="center" vertical="center" wrapText="1"/>
    </xf>
    <xf numFmtId="0" fontId="33" fillId="0" borderId="117" xfId="0" applyFont="1" applyBorder="1" applyAlignment="1">
      <alignment horizontal="center" vertical="center" wrapText="1"/>
    </xf>
    <xf numFmtId="172" fontId="33" fillId="0" borderId="36" xfId="45" applyNumberFormat="1" applyFont="1" applyBorder="1" applyAlignment="1">
      <alignment horizontal="center" vertical="center" wrapText="1"/>
    </xf>
    <xf numFmtId="172" fontId="33" fillId="0" borderId="52" xfId="45" applyNumberFormat="1" applyFont="1" applyBorder="1" applyAlignment="1">
      <alignment horizontal="center" vertical="center" wrapText="1"/>
    </xf>
    <xf numFmtId="165" fontId="8" fillId="30" borderId="81" xfId="45" applyFont="1" applyFill="1" applyBorder="1" applyAlignment="1">
      <alignment horizontal="center" vertical="center" wrapText="1"/>
    </xf>
    <xf numFmtId="165" fontId="8" fillId="30" borderId="82" xfId="45" applyFont="1" applyFill="1" applyBorder="1" applyAlignment="1">
      <alignment horizontal="center" vertical="center" wrapText="1"/>
    </xf>
    <xf numFmtId="165" fontId="8" fillId="29" borderId="81" xfId="44" applyFont="1" applyFill="1" applyBorder="1" applyAlignment="1">
      <alignment horizontal="center" vertical="center"/>
    </xf>
    <xf numFmtId="165" fontId="8" fillId="29" borderId="82" xfId="44" applyFont="1" applyFill="1" applyBorder="1" applyAlignment="1">
      <alignment horizontal="center" vertical="center"/>
    </xf>
    <xf numFmtId="165" fontId="8" fillId="29" borderId="83" xfId="44" applyFont="1" applyFill="1" applyBorder="1" applyAlignment="1">
      <alignment horizontal="center" vertical="center"/>
    </xf>
    <xf numFmtId="0" fontId="34" fillId="0" borderId="6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165" fontId="29" fillId="0" borderId="84" xfId="45" applyFont="1" applyBorder="1" applyAlignment="1">
      <alignment horizontal="center" vertical="center" wrapText="1"/>
    </xf>
    <xf numFmtId="165" fontId="29" fillId="0" borderId="85" xfId="45" applyFont="1" applyBorder="1" applyAlignment="1">
      <alignment horizontal="center" vertical="center"/>
    </xf>
    <xf numFmtId="165" fontId="29" fillId="0" borderId="11" xfId="45" applyFont="1" applyBorder="1" applyAlignment="1">
      <alignment horizontal="center" vertical="center" wrapText="1"/>
    </xf>
    <xf numFmtId="165" fontId="29" fillId="0" borderId="30" xfId="45" applyFont="1" applyBorder="1" applyAlignment="1">
      <alignment horizontal="center" vertical="center"/>
    </xf>
    <xf numFmtId="165" fontId="4" fillId="0" borderId="0" xfId="44" applyFont="1" applyAlignment="1">
      <alignment horizontal="center" vertical="center"/>
    </xf>
    <xf numFmtId="165" fontId="29" fillId="0" borderId="92" xfId="44" applyFont="1" applyBorder="1" applyAlignment="1">
      <alignment horizontal="center" vertical="center" wrapText="1"/>
    </xf>
    <xf numFmtId="165" fontId="29" fillId="0" borderId="86" xfId="44" applyFont="1" applyBorder="1" applyAlignment="1">
      <alignment horizontal="center" vertical="center" wrapText="1"/>
    </xf>
    <xf numFmtId="165" fontId="29" fillId="0" borderId="12" xfId="44" applyFont="1" applyBorder="1" applyAlignment="1">
      <alignment horizontal="center" vertical="center" wrapText="1"/>
    </xf>
    <xf numFmtId="165" fontId="29" fillId="0" borderId="87" xfId="44" applyFont="1" applyBorder="1" applyAlignment="1">
      <alignment horizontal="center" vertical="center" wrapText="1"/>
    </xf>
    <xf numFmtId="165" fontId="29" fillId="0" borderId="94" xfId="44" applyFont="1" applyBorder="1" applyAlignment="1">
      <alignment horizontal="center" vertical="center" wrapText="1"/>
    </xf>
    <xf numFmtId="165" fontId="29" fillId="0" borderId="95" xfId="44" applyFont="1" applyBorder="1" applyAlignment="1">
      <alignment horizontal="center" vertical="center" wrapText="1"/>
    </xf>
    <xf numFmtId="169" fontId="4" fillId="27" borderId="36" xfId="44" applyNumberFormat="1" applyFont="1" applyFill="1" applyBorder="1" applyAlignment="1">
      <alignment horizontal="center" vertical="center"/>
    </xf>
    <xf numFmtId="169" fontId="4" fillId="27" borderId="48" xfId="44" applyNumberFormat="1" applyFont="1" applyFill="1" applyBorder="1" applyAlignment="1">
      <alignment horizontal="center" vertical="center"/>
    </xf>
    <xf numFmtId="169" fontId="4" fillId="27" borderId="50" xfId="44" applyNumberFormat="1" applyFont="1" applyFill="1" applyBorder="1" applyAlignment="1">
      <alignment horizontal="center" vertical="center"/>
    </xf>
    <xf numFmtId="165" fontId="5" fillId="24" borderId="131" xfId="44" applyFont="1" applyFill="1" applyBorder="1" applyAlignment="1">
      <alignment horizontal="center" vertical="center"/>
    </xf>
    <xf numFmtId="165" fontId="5" fillId="24" borderId="132" xfId="44" applyFont="1" applyFill="1" applyBorder="1" applyAlignment="1">
      <alignment horizontal="center" vertical="center"/>
    </xf>
    <xf numFmtId="10" fontId="8" fillId="0" borderId="37" xfId="47" applyNumberFormat="1" applyFont="1" applyFill="1" applyBorder="1" applyAlignment="1">
      <alignment horizontal="center" vertical="center"/>
    </xf>
    <xf numFmtId="10" fontId="8" fillId="0" borderId="39" xfId="47" applyNumberFormat="1" applyFont="1" applyFill="1" applyBorder="1" applyAlignment="1">
      <alignment horizontal="center" vertical="center"/>
    </xf>
    <xf numFmtId="165" fontId="4" fillId="0" borderId="37" xfId="45" applyFont="1" applyBorder="1" applyAlignment="1">
      <alignment horizontal="center" vertical="center"/>
    </xf>
    <xf numFmtId="165" fontId="4" fillId="0" borderId="38" xfId="45" applyFont="1" applyBorder="1" applyAlignment="1">
      <alignment horizontal="center" vertical="center"/>
    </xf>
    <xf numFmtId="165" fontId="4" fillId="0" borderId="39" xfId="45" applyFont="1" applyBorder="1" applyAlignment="1">
      <alignment horizontal="center" vertical="center"/>
    </xf>
    <xf numFmtId="165" fontId="27" fillId="0" borderId="24" xfId="45" applyFont="1" applyBorder="1" applyAlignment="1">
      <alignment horizontal="center" vertical="center"/>
    </xf>
    <xf numFmtId="165" fontId="27" fillId="0" borderId="0" xfId="45" applyFont="1" applyAlignment="1">
      <alignment horizontal="center" vertical="center"/>
    </xf>
    <xf numFmtId="10" fontId="8" fillId="0" borderId="115" xfId="47" applyNumberFormat="1" applyFont="1" applyFill="1" applyBorder="1" applyAlignment="1">
      <alignment horizontal="center" vertical="center"/>
    </xf>
    <xf numFmtId="10" fontId="8" fillId="0" borderId="117" xfId="47" applyNumberFormat="1" applyFont="1" applyFill="1" applyBorder="1" applyAlignment="1">
      <alignment horizontal="center" vertical="center"/>
    </xf>
    <xf numFmtId="10" fontId="8" fillId="0" borderId="116" xfId="47" applyNumberFormat="1" applyFont="1" applyFill="1" applyBorder="1" applyAlignment="1">
      <alignment horizontal="center" vertical="center"/>
    </xf>
    <xf numFmtId="10" fontId="8" fillId="0" borderId="118" xfId="47" applyNumberFormat="1" applyFont="1" applyFill="1" applyBorder="1" applyAlignment="1">
      <alignment horizontal="center" vertical="center"/>
    </xf>
    <xf numFmtId="10" fontId="8" fillId="0" borderId="115" xfId="47" applyNumberFormat="1" applyFont="1" applyBorder="1" applyAlignment="1">
      <alignment horizontal="center" vertical="center"/>
    </xf>
    <xf numFmtId="10" fontId="8" fillId="0" borderId="108" xfId="47" applyNumberFormat="1" applyFont="1" applyBorder="1" applyAlignment="1">
      <alignment horizontal="center" vertical="center"/>
    </xf>
    <xf numFmtId="10" fontId="8" fillId="0" borderId="110" xfId="47" applyNumberFormat="1" applyFont="1" applyBorder="1" applyAlignment="1">
      <alignment horizontal="center" vertical="center"/>
    </xf>
    <xf numFmtId="10" fontId="8" fillId="0" borderId="117" xfId="47" applyNumberFormat="1" applyFont="1" applyBorder="1" applyAlignment="1">
      <alignment horizontal="center" vertical="center"/>
    </xf>
    <xf numFmtId="165" fontId="30" fillId="0" borderId="52" xfId="45" applyFont="1" applyBorder="1" applyAlignment="1">
      <alignment horizontal="center" vertical="center"/>
    </xf>
    <xf numFmtId="165" fontId="30" fillId="0" borderId="47" xfId="45" applyFont="1" applyBorder="1" applyAlignment="1">
      <alignment horizontal="center" vertical="center"/>
    </xf>
    <xf numFmtId="165" fontId="4" fillId="24" borderId="133" xfId="44" applyFont="1" applyFill="1" applyBorder="1" applyAlignment="1">
      <alignment horizontal="center" vertical="center" wrapText="1"/>
    </xf>
    <xf numFmtId="165" fontId="4" fillId="24" borderId="134" xfId="44" applyFont="1" applyFill="1" applyBorder="1" applyAlignment="1">
      <alignment horizontal="center" vertical="center" wrapText="1"/>
    </xf>
    <xf numFmtId="165" fontId="4" fillId="35" borderId="36" xfId="45" applyFont="1" applyFill="1" applyBorder="1" applyAlignment="1">
      <alignment horizontal="center" vertical="center"/>
    </xf>
    <xf numFmtId="165" fontId="4" fillId="35" borderId="50" xfId="45" applyFont="1" applyFill="1" applyBorder="1" applyAlignment="1">
      <alignment horizontal="center" vertical="center"/>
    </xf>
    <xf numFmtId="165" fontId="4" fillId="34" borderId="36" xfId="44" applyFont="1" applyFill="1" applyBorder="1" applyAlignment="1">
      <alignment horizontal="center" vertical="center"/>
    </xf>
    <xf numFmtId="165" fontId="4" fillId="34" borderId="48" xfId="44" applyFont="1" applyFill="1" applyBorder="1" applyAlignment="1">
      <alignment horizontal="center" vertical="center"/>
    </xf>
    <xf numFmtId="165" fontId="4" fillId="34" borderId="63" xfId="44" applyFont="1" applyFill="1" applyBorder="1" applyAlignment="1">
      <alignment horizontal="center" vertical="center"/>
    </xf>
    <xf numFmtId="165" fontId="4" fillId="36" borderId="36" xfId="45" applyFont="1" applyFill="1" applyBorder="1" applyAlignment="1">
      <alignment horizontal="center"/>
    </xf>
    <xf numFmtId="165" fontId="4" fillId="36" borderId="48" xfId="45" applyFont="1" applyFill="1" applyBorder="1" applyAlignment="1">
      <alignment horizontal="center"/>
    </xf>
    <xf numFmtId="165" fontId="4" fillId="36" borderId="50" xfId="45" applyFont="1" applyFill="1" applyBorder="1" applyAlignment="1">
      <alignment horizont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F2" xfId="32"/>
    <cellStyle name="F3" xfId="33"/>
    <cellStyle name="F4" xfId="34"/>
    <cellStyle name="F5" xfId="35"/>
    <cellStyle name="F6" xfId="36"/>
    <cellStyle name="F7" xfId="37"/>
    <cellStyle name="F8" xfId="38"/>
    <cellStyle name="Hipervínculo 2" xfId="39"/>
    <cellStyle name="Incorrecto" xfId="40" builtinId="27" customBuiltin="1"/>
    <cellStyle name="Millares 2" xfId="41"/>
    <cellStyle name="Neutral" xfId="42" builtinId="28" customBuiltin="1"/>
    <cellStyle name="Normal" xfId="0" builtinId="0"/>
    <cellStyle name="Normal 2" xfId="43"/>
    <cellStyle name="Normal_Hoja1" xfId="44"/>
    <cellStyle name="Normal_sipm-dde1996" xfId="45"/>
    <cellStyle name="Notas" xfId="46" builtinId="10" customBuiltin="1"/>
    <cellStyle name="Porcentaje" xfId="47" builtinId="5"/>
    <cellStyle name="Porcentual 2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0"/>
  <tableStyles count="0" defaultTableStyle="TableStyleMedium9" defaultPivotStyle="PivotStyleLight16"/>
  <colors>
    <mruColors>
      <color rgb="FF795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COMPORTAMIENTO</a:t>
            </a: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 INTERANUAL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  <a:endParaRPr lang="es-AR" sz="1100" b="1">
              <a:solidFill>
                <a:sysClr val="windowText" lastClr="000000"/>
              </a:solidFill>
              <a:latin typeface="72 Black" panose="020B0A04030603020204" pitchFamily="34" charset="0"/>
              <a:cs typeface="72 Black" panose="020B0A04030603020204" pitchFamily="34" charset="0"/>
            </a:endParaRPr>
          </a:p>
        </c:rich>
      </c:tx>
      <c:layout>
        <c:manualLayout>
          <c:xMode val="edge"/>
          <c:yMode val="edge"/>
          <c:x val="0.35874679145142957"/>
          <c:y val="1.89776281536991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5889709000557631E-2"/>
          <c:y val="0.11322935726996543"/>
          <c:w val="0.91586775131960307"/>
          <c:h val="0.6256055348109828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>
                <a:rot lat="0" lon="0" rev="4200000"/>
              </a:lightRig>
            </a:scene3d>
            <a:sp3d prstMaterial="plastic">
              <a:bevelT w="101600"/>
              <a:bevelB w="101600" prst="angle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ED-4354-B0BB-BFFE1655986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ED-4354-B0BB-BFFE165598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ED-4354-B0BB-BFFE1655986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8ED-4354-B0BB-BFFE165598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ED-4354-B0BB-BFFE165598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8ED-4354-B0BB-BFFE165598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ED-4354-B0BB-BFFE165598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ED-4354-B0BB-BFFE165598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ED-4354-B0BB-BFFE1655986B}"/>
              </c:ext>
            </c:extLst>
          </c:dPt>
          <c:dLbls>
            <c:dLbl>
              <c:idx val="0"/>
              <c:layout>
                <c:manualLayout>
                  <c:x val="1.4087792683599159E-3"/>
                  <c:y val="2.8063157613056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087792683598643E-3"/>
                  <c:y val="-2.34288747044787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62832361809769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2282676672920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31714145428906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3809173771823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087792683599159E-3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2.31714145428882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8ED-4354-B0BB-BFFE16559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Socios'!$C$7:$I$7</c:f>
              <c:numCache>
                <c:formatCode>0.00%</c:formatCode>
                <c:ptCount val="7"/>
                <c:pt idx="0">
                  <c:v>0.26404627620685273</c:v>
                </c:pt>
                <c:pt idx="1">
                  <c:v>0.32411413515427401</c:v>
                </c:pt>
                <c:pt idx="2">
                  <c:v>0.37172431328712974</c:v>
                </c:pt>
                <c:pt idx="3">
                  <c:v>0.28542316754760244</c:v>
                </c:pt>
                <c:pt idx="4">
                  <c:v>0.37212021447643973</c:v>
                </c:pt>
                <c:pt idx="5">
                  <c:v>0.43235045915412829</c:v>
                </c:pt>
                <c:pt idx="6">
                  <c:v>0.31576055310860851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ED-4354-B0BB-BFFE165598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63322728"/>
        <c:axId val="4046933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A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Socios'!$C$5:$I$5</c15:sqref>
                        </c15:formulaRef>
                      </c:ext>
                    </c:extLst>
                    <c:strCache>
                      <c:ptCount val="7"/>
                      <c:pt idx="0">
                        <c:v>IPIM
GENERAL</c:v>
                      </c:pt>
                      <c:pt idx="1">
                        <c:v>IPC
GENERAL</c:v>
                      </c:pt>
                      <c:pt idx="2">
                        <c:v>CEDOL (Con transporte) Mensual</c:v>
                      </c:pt>
                      <c:pt idx="3">
                        <c:v>AECAUM Mensual</c:v>
                      </c:pt>
                      <c:pt idx="4">
                        <c:v>FADEEAC
Mensual</c:v>
                      </c:pt>
                      <c:pt idx="5">
                        <c:v>COMBUSTIBLE
Mensual</c:v>
                      </c:pt>
                      <c:pt idx="6">
                        <c:v>MANO DE OBRA
Mensual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Socios'!$C$6:$I$6</c15:sqref>
                        </c15:formulaRef>
                      </c:ext>
                    </c:extLst>
                    <c:numCache>
                      <c:formatCode>0.000000_)</c:formatCode>
                      <c:ptCount val="7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8ED-4354-B0BB-BFFE1655986B}"/>
                  </c:ext>
                </c:extLst>
              </c15:ser>
            </c15:filteredBarSeries>
          </c:ext>
        </c:extLst>
      </c:barChart>
      <c:catAx>
        <c:axId val="46332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04693352"/>
        <c:crosses val="autoZero"/>
        <c:auto val="1"/>
        <c:lblAlgn val="ctr"/>
        <c:lblOffset val="100"/>
        <c:tickLblSkip val="1"/>
        <c:noMultiLvlLbl val="0"/>
      </c:catAx>
      <c:valAx>
        <c:axId val="404693352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6332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COMPORTAMIENTO MENSUAL Feb. 2026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endParaRPr lang="es-AR"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cs typeface="72 Black" panose="020B0A04030603020204" pitchFamily="34" charset="0"/>
            </a:endParaRP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0400598342863927"/>
          <c:y val="1.333039644467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1902814531020297E-2"/>
          <c:y val="9.4555267225498937E-2"/>
          <c:w val="0.81584668227172108"/>
          <c:h val="0.6441928204294797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DE-41A2-9E52-5F53DF50DC72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 cap="rnd">
              <a:noFill/>
            </a:ln>
            <a:effectLst>
              <a:glow rad="50800">
                <a:schemeClr val="accent1">
                  <a:lumMod val="60000"/>
                  <a:lumOff val="40000"/>
                  <a:alpha val="39000"/>
                </a:schemeClr>
              </a:glow>
              <a:outerShdw dist="12700" dir="2094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sunrise" dir="t"/>
            </a:scene3d>
            <a:sp3d prstMaterial="matte">
              <a:bevelT w="38100"/>
              <a:bevelB w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DE-41A2-9E52-5F53DF50DC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2DE-41A2-9E52-5F53DF50DC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DE-41A2-9E52-5F53DF50DC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18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2DE-41A2-9E52-5F53DF50DC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DE-41A2-9E52-5F53DF50DC7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2DE-41A2-9E52-5F53DF50DC7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5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DE-41A2-9E52-5F53DF50DC7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2DE-41A2-9E52-5F53DF50DC7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DE-41A2-9E52-5F53DF50DC72}"/>
              </c:ext>
            </c:extLst>
          </c:dPt>
          <c:dLbls>
            <c:dLbl>
              <c:idx val="0"/>
              <c:layout>
                <c:manualLayout>
                  <c:x val="0"/>
                  <c:y val="-8.1934957120410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705268219398896E-3"/>
                  <c:y val="-2.1957554635793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311962399580446E-3"/>
                  <c:y val="-1.1726138242992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744103932797678E-17"/>
                  <c:y val="-3.3480959400846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5619984775319052E-17"/>
                  <c:y val="-2.64705882352941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2DE-41A2-9E52-5F53DF50DC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4.9709148598624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623870457409841E-3"/>
                  <c:y val="-2.85563194077207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2DE-41A2-9E52-5F53DF50DC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72 Black" panose="020B0A04030603020204" pitchFamily="34" charset="0"/>
                    <a:ea typeface="+mn-ea"/>
                    <a:cs typeface="72 Black" panose="020B0A04030603020204" pitchFamily="34" charset="0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Socios'!$C$10:$I$10</c:f>
              <c:numCache>
                <c:formatCode>0.00%</c:formatCode>
                <c:ptCount val="7"/>
                <c:pt idx="0">
                  <c:v>1.7000000000000001E-2</c:v>
                </c:pt>
                <c:pt idx="1">
                  <c:v>2.9100000000000001E-2</c:v>
                </c:pt>
                <c:pt idx="2">
                  <c:v>2.2709996174907987E-2</c:v>
                </c:pt>
                <c:pt idx="3">
                  <c:v>1.8082734703988246E-2</c:v>
                </c:pt>
                <c:pt idx="4">
                  <c:v>2.2800014467687424E-2</c:v>
                </c:pt>
                <c:pt idx="5">
                  <c:v>2.7700962629863435E-2</c:v>
                </c:pt>
                <c:pt idx="6">
                  <c:v>1.0000011390199015E-2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DE-41A2-9E52-5F53DF50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7"/>
        <c:axId val="462414904"/>
        <c:axId val="401359536"/>
      </c:barChart>
      <c:catAx>
        <c:axId val="462414904"/>
        <c:scaling>
          <c:orientation val="minMax"/>
        </c:scaling>
        <c:delete val="0"/>
        <c:axPos val="b"/>
        <c:numFmt formatCode="General" sourceLinked="0"/>
        <c:majorTickMark val="cross"/>
        <c:minorTickMark val="out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01359536"/>
        <c:crosses val="autoZero"/>
        <c:auto val="0"/>
        <c:lblAlgn val="ctr"/>
        <c:lblOffset val="300"/>
        <c:tickLblSkip val="1"/>
        <c:noMultiLvlLbl val="0"/>
      </c:catAx>
      <c:valAx>
        <c:axId val="40135953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62414904"/>
        <c:crosses val="autoZero"/>
        <c:crossBetween val="between"/>
      </c:valAx>
      <c:spPr>
        <a:noFill/>
        <a:ln cap="rnd">
          <a:noFill/>
          <a:miter lim="800000"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COMPORTAMIENTO AÑO ACTUAL</a:t>
            </a:r>
          </a:p>
          <a:p>
            <a:pPr algn="ctr" rtl="0">
              <a:defRPr lang="es-AR" sz="105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4296389606952588"/>
          <c:y val="3.3448527237752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05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255005070943654E-2"/>
          <c:y val="0.16129620474589307"/>
          <c:w val="0.86028626664372021"/>
          <c:h val="0.517801986985123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A46-4543-B316-3588A4A3F8B6}"/>
            </c:ext>
          </c:extLst>
        </c:ser>
        <c:ser>
          <c:idx val="1"/>
          <c:order val="1"/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88900"/>
              <a:bevelB w="889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A46-4543-B316-3588A4A3F8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A46-4543-B316-3588A4A3F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A46-4543-B316-3588A4A3F8B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46-4543-B316-3588A4A3F8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A46-4543-B316-3588A4A3F8B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A46-4543-B316-3588A4A3F8B6}"/>
              </c:ext>
            </c:extLst>
          </c:dPt>
          <c:dLbls>
            <c:dLbl>
              <c:idx val="0"/>
              <c:layout>
                <c:manualLayout>
                  <c:x val="1.6347502069503509E-3"/>
                  <c:y val="-2.4758382759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970074243901593E-17"/>
                  <c:y val="-9.23588573160670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042506208510977E-3"/>
                  <c:y val="-1.47463721765150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9940148487803186E-17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7502069504857E-3"/>
                  <c:y val="-1.9584217083546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58421708354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9042506208510977E-3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BA46-4543-B316-3588A4A3F8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dk1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Socios'!$C$9:$I$9</c:f>
              <c:numCache>
                <c:formatCode>0.00%</c:formatCode>
                <c:ptCount val="7"/>
                <c:pt idx="0" formatCode="0.0%">
                  <c:v>1.6667145401275452E-2</c:v>
                </c:pt>
                <c:pt idx="1">
                  <c:v>2.9094934081789869E-2</c:v>
                </c:pt>
                <c:pt idx="2">
                  <c:v>4.4025310248928973E-2</c:v>
                </c:pt>
                <c:pt idx="3">
                  <c:v>4.6547158280708878E-2</c:v>
                </c:pt>
                <c:pt idx="4">
                  <c:v>4.4074241131730973E-2</c:v>
                </c:pt>
                <c:pt idx="5">
                  <c:v>3.6435449902763484E-2</c:v>
                </c:pt>
                <c:pt idx="6">
                  <c:v>5.2319006505850973E-2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A46-4543-B316-3588A4A3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6"/>
        <c:axId val="401358752"/>
        <c:axId val="463426256"/>
      </c:barChart>
      <c:catAx>
        <c:axId val="4013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dk1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63426256"/>
        <c:crosses val="autoZero"/>
        <c:auto val="1"/>
        <c:lblAlgn val="ctr"/>
        <c:lblOffset val="100"/>
        <c:tickLblSkip val="1"/>
        <c:noMultiLvlLbl val="0"/>
      </c:catAx>
      <c:valAx>
        <c:axId val="46342625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0135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383581</xdr:colOff>
      <xdr:row>56</xdr:row>
      <xdr:rowOff>60815</xdr:rowOff>
    </xdr:from>
    <xdr:to>
      <xdr:col>8</xdr:col>
      <xdr:colOff>838305</xdr:colOff>
      <xdr:row>76</xdr:row>
      <xdr:rowOff>159936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4A0A082-731E-679A-2D51-A61BD22B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443490</xdr:colOff>
      <xdr:row>10</xdr:row>
      <xdr:rowOff>130939</xdr:rowOff>
    </xdr:from>
    <xdr:to>
      <xdr:col>8</xdr:col>
      <xdr:colOff>904039</xdr:colOff>
      <xdr:row>31</xdr:row>
      <xdr:rowOff>130938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F7CF0F9-A2AB-4402-8EFD-B5A4BF980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230515</xdr:colOff>
      <xdr:row>0</xdr:row>
      <xdr:rowOff>85725</xdr:rowOff>
    </xdr:from>
    <xdr:to>
      <xdr:col>1</xdr:col>
      <xdr:colOff>1161027</xdr:colOff>
      <xdr:row>3</xdr:row>
      <xdr:rowOff>255812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E98D787-DC19-5195-9060-7F8E76B97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9690"/>
        <a:stretch>
          <a:fillRect/>
        </a:stretch>
      </xdr:blipFill>
      <xdr:spPr>
        <a:xfrm>
          <a:off x="382915" y="85725"/>
          <a:ext cx="930512" cy="789212"/>
        </a:xfrm>
        <a:prstGeom prst="roundRect">
          <a:avLst>
            <a:gd name="adj" fmla="val 27949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374993</xdr:colOff>
      <xdr:row>32</xdr:row>
      <xdr:rowOff>112311</xdr:rowOff>
    </xdr:from>
    <xdr:to>
      <xdr:col>8</xdr:col>
      <xdr:colOff>847830</xdr:colOff>
      <xdr:row>56</xdr:row>
      <xdr:rowOff>13187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3302DC3F-705F-49D4-BCE1-D2CA8EA2C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liatis\Configuraci&#243;n%20local\Archivos%20temporales%20de%20Internet\OLK5\INDICE1-1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PM 1996 en adelante (2)"/>
      <sheetName val="Hoja1"/>
      <sheetName val="SIPM 1996 en adelante"/>
      <sheetName val="CEDOL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zoomScaleNormal="100" workbookViewId="0">
      <selection activeCell="M6" sqref="M6"/>
    </sheetView>
  </sheetViews>
  <sheetFormatPr baseColWidth="10" defaultRowHeight="13.2"/>
  <cols>
    <col min="1" max="1" width="2.33203125" customWidth="1"/>
    <col min="2" max="2" width="20.33203125" bestFit="1" customWidth="1"/>
    <col min="3" max="4" width="8.88671875" bestFit="1" customWidth="1"/>
    <col min="5" max="5" width="21.33203125" customWidth="1"/>
    <col min="6" max="6" width="11" customWidth="1"/>
    <col min="7" max="7" width="14.5546875" customWidth="1"/>
    <col min="8" max="8" width="20.5546875" customWidth="1"/>
    <col min="9" max="9" width="19.44140625" customWidth="1"/>
    <col min="10" max="10" width="2" customWidth="1"/>
  </cols>
  <sheetData>
    <row r="1" spans="1:10" ht="8.25" customHeight="1" thickTop="1" thickBot="1">
      <c r="A1" s="13"/>
      <c r="B1" s="14"/>
      <c r="C1" s="14"/>
      <c r="D1" s="14"/>
      <c r="E1" s="14"/>
      <c r="F1" s="14"/>
      <c r="G1" s="14"/>
      <c r="H1" s="14"/>
      <c r="I1" s="14"/>
      <c r="J1" s="19"/>
    </row>
    <row r="2" spans="1:10" ht="23.25" customHeight="1">
      <c r="A2" s="15"/>
      <c r="C2" s="334" t="s">
        <v>62</v>
      </c>
      <c r="D2" s="335"/>
      <c r="E2" s="335"/>
      <c r="F2" s="335"/>
      <c r="G2" s="335"/>
      <c r="H2" s="335"/>
      <c r="I2" s="336"/>
      <c r="J2" s="24"/>
    </row>
    <row r="3" spans="1:10" ht="17.399999999999999" customHeight="1" thickBot="1">
      <c r="A3" s="15"/>
      <c r="C3" s="337"/>
      <c r="D3" s="338"/>
      <c r="E3" s="338"/>
      <c r="F3" s="338"/>
      <c r="G3" s="338"/>
      <c r="H3" s="338"/>
      <c r="I3" s="339"/>
      <c r="J3" s="20"/>
    </row>
    <row r="4" spans="1:10" ht="24" customHeight="1" thickBot="1">
      <c r="A4" s="15"/>
      <c r="B4" s="2"/>
      <c r="C4" s="342" t="s">
        <v>63</v>
      </c>
      <c r="D4" s="343"/>
      <c r="E4" s="173" t="s">
        <v>1</v>
      </c>
      <c r="F4" s="177" t="s">
        <v>66</v>
      </c>
      <c r="G4" s="344" t="s">
        <v>47</v>
      </c>
      <c r="H4" s="345"/>
      <c r="I4" s="346"/>
      <c r="J4" s="21"/>
    </row>
    <row r="5" spans="1:10" ht="12.75" customHeight="1">
      <c r="A5" s="15"/>
      <c r="B5" s="340">
        <v>46054</v>
      </c>
      <c r="C5" s="350" t="str">
        <f>'Carga de datos'!B3</f>
        <v>IPIM
GENERAL</v>
      </c>
      <c r="D5" s="352" t="str">
        <f>'Carga de datos'!D3</f>
        <v>IPC
GENERAL</v>
      </c>
      <c r="E5" s="355" t="str">
        <f>'Carga de datos'!F3</f>
        <v>CEDOL (Con transporte) Mensual</v>
      </c>
      <c r="F5" s="359" t="s">
        <v>67</v>
      </c>
      <c r="G5" s="356" t="str">
        <f>'Carga de datos'!H3</f>
        <v>FADEEAC
Mensual</v>
      </c>
      <c r="H5" s="357" t="str">
        <f>'Carga de datos'!J3</f>
        <v>COMBUSTIBLE
Mensual</v>
      </c>
      <c r="I5" s="358" t="str">
        <f>'Carga de datos'!L3</f>
        <v>MANO DE OBRA
Mensual</v>
      </c>
      <c r="J5" s="21"/>
    </row>
    <row r="6" spans="1:10" ht="26.25" customHeight="1" thickBot="1">
      <c r="A6" s="15"/>
      <c r="B6" s="341"/>
      <c r="C6" s="351"/>
      <c r="D6" s="353"/>
      <c r="E6" s="355"/>
      <c r="F6" s="360"/>
      <c r="G6" s="356"/>
      <c r="H6" s="357"/>
      <c r="I6" s="358"/>
      <c r="J6" s="21"/>
    </row>
    <row r="7" spans="1:10" ht="13.8">
      <c r="A7" s="15"/>
      <c r="B7" s="273" t="s">
        <v>25</v>
      </c>
      <c r="C7" s="314">
        <f>'Carga de datos'!B217</f>
        <v>0.26404627620685273</v>
      </c>
      <c r="D7" s="315">
        <f>'Carga de datos'!D217</f>
        <v>0.32411413515427401</v>
      </c>
      <c r="E7" s="174">
        <f>+'Carga de datos'!F217</f>
        <v>0.37172431328712974</v>
      </c>
      <c r="F7" s="178">
        <f>'Carga de datos'!N217</f>
        <v>0.28542316754760244</v>
      </c>
      <c r="G7" s="180">
        <f>+'Carga de datos'!H217</f>
        <v>0.37212021447643973</v>
      </c>
      <c r="H7" s="169">
        <f>+'Carga de datos'!J217</f>
        <v>0.43235045915412829</v>
      </c>
      <c r="I7" s="181">
        <f>+'Carga de datos'!L217</f>
        <v>0.31576055310860851</v>
      </c>
      <c r="J7" s="22"/>
    </row>
    <row r="8" spans="1:10" ht="13.8" hidden="1">
      <c r="A8" s="15"/>
      <c r="B8" s="273" t="s">
        <v>24</v>
      </c>
      <c r="C8" s="172"/>
      <c r="D8" s="170"/>
      <c r="E8" s="175"/>
      <c r="F8" s="175"/>
      <c r="G8" s="182"/>
      <c r="H8" s="171"/>
      <c r="I8" s="183"/>
      <c r="J8" s="22"/>
    </row>
    <row r="9" spans="1:10" ht="17.399999999999999" customHeight="1">
      <c r="A9" s="15"/>
      <c r="B9" s="273" t="s">
        <v>68</v>
      </c>
      <c r="C9" s="333">
        <f>+'Carga de datos'!B218</f>
        <v>1.6667145401275452E-2</v>
      </c>
      <c r="D9" s="171">
        <f>+'Carga de datos'!D218</f>
        <v>2.9094934081789869E-2</v>
      </c>
      <c r="E9" s="175">
        <f>+'Carga de datos'!F218</f>
        <v>4.4025310248928973E-2</v>
      </c>
      <c r="F9" s="175">
        <f>'Carga de datos'!N218</f>
        <v>4.6547158280708878E-2</v>
      </c>
      <c r="G9" s="182">
        <f>+'Carga de datos'!H218</f>
        <v>4.4074241131730973E-2</v>
      </c>
      <c r="H9" s="171">
        <f>+'Carga de datos'!J218</f>
        <v>3.6435449902763484E-2</v>
      </c>
      <c r="I9" s="183">
        <f>+'Carga de datos'!L218</f>
        <v>5.2319006505850973E-2</v>
      </c>
      <c r="J9" s="23"/>
    </row>
    <row r="10" spans="1:10" ht="14.4" thickBot="1">
      <c r="A10" s="15"/>
      <c r="B10" s="274" t="s">
        <v>28</v>
      </c>
      <c r="C10" s="316">
        <f>'Carga de datos'!B219</f>
        <v>1.7000000000000001E-2</v>
      </c>
      <c r="D10" s="317">
        <f>'Carga de datos'!D219</f>
        <v>2.9100000000000001E-2</v>
      </c>
      <c r="E10" s="176">
        <f>+'Carga de datos'!F219</f>
        <v>2.2709996174907987E-2</v>
      </c>
      <c r="F10" s="179">
        <f>'Carga de datos'!N219</f>
        <v>1.8082734703988246E-2</v>
      </c>
      <c r="G10" s="184">
        <f>+'Carga de datos'!H219</f>
        <v>2.2800014467687424E-2</v>
      </c>
      <c r="H10" s="185">
        <f>+'Carga de datos'!J219</f>
        <v>2.7700962629863435E-2</v>
      </c>
      <c r="I10" s="186">
        <f>+'Carga de datos'!L219</f>
        <v>1.0000011390199015E-2</v>
      </c>
      <c r="J10" s="16"/>
    </row>
    <row r="11" spans="1:10">
      <c r="A11" s="15"/>
      <c r="J11" s="24"/>
    </row>
    <row r="12" spans="1:10">
      <c r="A12" s="15"/>
      <c r="J12" s="24"/>
    </row>
    <row r="13" spans="1:10">
      <c r="A13" s="15"/>
      <c r="J13" s="24"/>
    </row>
    <row r="14" spans="1:10">
      <c r="A14" s="15"/>
      <c r="J14" s="24"/>
    </row>
    <row r="15" spans="1:10">
      <c r="A15" s="15"/>
      <c r="J15" s="24"/>
    </row>
    <row r="16" spans="1:10">
      <c r="A16" s="15"/>
      <c r="J16" s="24"/>
    </row>
    <row r="17" spans="1:12">
      <c r="A17" s="15"/>
      <c r="J17" s="24"/>
    </row>
    <row r="18" spans="1:12">
      <c r="A18" s="15"/>
      <c r="J18" s="24"/>
    </row>
    <row r="19" spans="1:12">
      <c r="A19" s="15"/>
      <c r="J19" s="24"/>
    </row>
    <row r="20" spans="1:12">
      <c r="A20" s="15"/>
      <c r="J20" s="24"/>
    </row>
    <row r="21" spans="1:12">
      <c r="A21" s="15"/>
      <c r="J21" s="24"/>
      <c r="L21" s="11"/>
    </row>
    <row r="22" spans="1:12">
      <c r="A22" s="15"/>
      <c r="J22" s="24"/>
    </row>
    <row r="23" spans="1:12">
      <c r="A23" s="15"/>
      <c r="J23" s="24"/>
    </row>
    <row r="24" spans="1:12">
      <c r="A24" s="15"/>
      <c r="J24" s="24"/>
    </row>
    <row r="25" spans="1:12">
      <c r="A25" s="15"/>
      <c r="J25" s="24"/>
    </row>
    <row r="26" spans="1:12">
      <c r="A26" s="15"/>
      <c r="J26" s="24"/>
    </row>
    <row r="27" spans="1:12">
      <c r="A27" s="15"/>
      <c r="J27" s="24"/>
      <c r="K27" t="s">
        <v>27</v>
      </c>
    </row>
    <row r="28" spans="1:12">
      <c r="A28" s="15"/>
      <c r="J28" s="24"/>
    </row>
    <row r="29" spans="1:12">
      <c r="A29" s="15"/>
      <c r="J29" s="24"/>
    </row>
    <row r="30" spans="1:12">
      <c r="A30" s="15"/>
      <c r="J30" s="24"/>
    </row>
    <row r="31" spans="1:12">
      <c r="A31" s="15"/>
      <c r="J31" s="24"/>
    </row>
    <row r="32" spans="1:12">
      <c r="A32" s="15"/>
      <c r="J32" s="24"/>
    </row>
    <row r="33" spans="1:12">
      <c r="A33" s="15"/>
      <c r="J33" s="24"/>
    </row>
    <row r="34" spans="1:12">
      <c r="A34" s="15"/>
      <c r="J34" s="24"/>
      <c r="L34" s="354"/>
    </row>
    <row r="35" spans="1:12">
      <c r="A35" s="15"/>
      <c r="J35" s="24"/>
      <c r="L35" s="354"/>
    </row>
    <row r="36" spans="1:12">
      <c r="A36" s="15"/>
      <c r="J36" s="24"/>
    </row>
    <row r="37" spans="1:12">
      <c r="A37" s="15"/>
      <c r="J37" s="24"/>
    </row>
    <row r="38" spans="1:12">
      <c r="A38" s="15"/>
      <c r="J38" s="24"/>
    </row>
    <row r="39" spans="1:12">
      <c r="A39" s="15"/>
      <c r="J39" s="24"/>
    </row>
    <row r="40" spans="1:12">
      <c r="A40" s="15"/>
      <c r="J40" s="24"/>
    </row>
    <row r="41" spans="1:12">
      <c r="A41" s="15"/>
      <c r="J41" s="24"/>
    </row>
    <row r="42" spans="1:12">
      <c r="A42" s="15"/>
      <c r="J42" s="24"/>
    </row>
    <row r="43" spans="1:12">
      <c r="A43" s="15"/>
      <c r="J43" s="24"/>
    </row>
    <row r="44" spans="1:12">
      <c r="A44" s="15"/>
      <c r="J44" s="24"/>
    </row>
    <row r="45" spans="1:12">
      <c r="A45" s="15"/>
      <c r="J45" s="24"/>
    </row>
    <row r="46" spans="1:12">
      <c r="A46" s="15"/>
      <c r="B46" s="168"/>
      <c r="J46" s="24"/>
    </row>
    <row r="47" spans="1:12" ht="13.5" customHeight="1">
      <c r="A47" s="15"/>
      <c r="J47" s="24"/>
    </row>
    <row r="48" spans="1:12">
      <c r="A48" s="15"/>
      <c r="J48" s="24"/>
    </row>
    <row r="49" spans="1:10">
      <c r="A49" s="15"/>
      <c r="D49" s="167"/>
      <c r="J49" s="24"/>
    </row>
    <row r="50" spans="1:10">
      <c r="A50" s="15"/>
      <c r="J50" s="24"/>
    </row>
    <row r="51" spans="1:10">
      <c r="A51" s="15"/>
      <c r="J51" s="24"/>
    </row>
    <row r="52" spans="1:10">
      <c r="A52" s="15"/>
      <c r="J52" s="24"/>
    </row>
    <row r="53" spans="1:10">
      <c r="A53" s="15"/>
      <c r="J53" s="24"/>
    </row>
    <row r="54" spans="1:10">
      <c r="A54" s="15"/>
      <c r="J54" s="24"/>
    </row>
    <row r="55" spans="1:10">
      <c r="A55" s="15"/>
      <c r="J55" s="24"/>
    </row>
    <row r="56" spans="1:10">
      <c r="A56" s="15"/>
      <c r="J56" s="24"/>
    </row>
    <row r="57" spans="1:10">
      <c r="A57" s="15"/>
      <c r="J57" s="24"/>
    </row>
    <row r="58" spans="1:10">
      <c r="A58" s="15"/>
      <c r="J58" s="24"/>
    </row>
    <row r="59" spans="1:10">
      <c r="A59" s="15"/>
      <c r="J59" s="24"/>
    </row>
    <row r="60" spans="1:10">
      <c r="A60" s="15"/>
      <c r="J60" s="24"/>
    </row>
    <row r="61" spans="1:10">
      <c r="A61" s="15"/>
      <c r="J61" s="24"/>
    </row>
    <row r="62" spans="1:10">
      <c r="A62" s="15"/>
      <c r="J62" s="24"/>
    </row>
    <row r="63" spans="1:10">
      <c r="A63" s="15"/>
      <c r="J63" s="24"/>
    </row>
    <row r="64" spans="1:10">
      <c r="A64" s="15"/>
      <c r="J64" s="24"/>
    </row>
    <row r="65" spans="1:10">
      <c r="A65" s="15"/>
      <c r="J65" s="24"/>
    </row>
    <row r="66" spans="1:10">
      <c r="A66" s="15"/>
      <c r="J66" s="24"/>
    </row>
    <row r="67" spans="1:10">
      <c r="A67" s="15"/>
      <c r="J67" s="24"/>
    </row>
    <row r="68" spans="1:10">
      <c r="A68" s="15"/>
      <c r="J68" s="24"/>
    </row>
    <row r="69" spans="1:10">
      <c r="A69" s="15"/>
      <c r="J69" s="24"/>
    </row>
    <row r="70" spans="1:10">
      <c r="A70" s="15"/>
      <c r="J70" s="24"/>
    </row>
    <row r="71" spans="1:10">
      <c r="A71" s="15"/>
      <c r="J71" s="24"/>
    </row>
    <row r="72" spans="1:10">
      <c r="A72" s="15"/>
      <c r="J72" s="24"/>
    </row>
    <row r="73" spans="1:10">
      <c r="A73" s="15"/>
      <c r="J73" s="24"/>
    </row>
    <row r="74" spans="1:10">
      <c r="A74" s="15"/>
      <c r="J74" s="24"/>
    </row>
    <row r="75" spans="1:10">
      <c r="A75" s="15"/>
      <c r="J75" s="24"/>
    </row>
    <row r="76" spans="1:10">
      <c r="A76" s="15"/>
      <c r="J76" s="24"/>
    </row>
    <row r="77" spans="1:10">
      <c r="A77" s="15"/>
      <c r="J77" s="24"/>
    </row>
    <row r="78" spans="1:10">
      <c r="A78" s="15"/>
      <c r="J78" s="24"/>
    </row>
    <row r="79" spans="1:10" ht="6" customHeight="1">
      <c r="A79" s="15"/>
      <c r="J79" s="24"/>
    </row>
    <row r="80" spans="1:10" ht="20.25" customHeight="1">
      <c r="A80" s="347" t="str">
        <f>'Carga de datos'!A221</f>
        <v>Fuentes: INDEC, (últimos datos publicados que corresponden al mes anterior) y Dirección de estadísticas de servicios y precios, CEDOL - FADEEAC - AECAUM</v>
      </c>
      <c r="B80" s="348"/>
      <c r="C80" s="348"/>
      <c r="D80" s="348"/>
      <c r="E80" s="348"/>
      <c r="F80" s="348"/>
      <c r="G80" s="348"/>
      <c r="H80" s="348"/>
      <c r="I80" s="348"/>
      <c r="J80" s="349"/>
    </row>
    <row r="81" spans="1:10" ht="6" customHeight="1" thickBot="1">
      <c r="A81" s="17"/>
      <c r="B81" s="18"/>
      <c r="C81" s="18"/>
      <c r="D81" s="18"/>
      <c r="E81" s="18"/>
      <c r="F81" s="18"/>
      <c r="G81" s="18"/>
      <c r="H81" s="18"/>
      <c r="I81" s="18"/>
      <c r="J81" s="25"/>
    </row>
    <row r="82" spans="1:10" ht="13.8" thickTop="1"/>
  </sheetData>
  <mergeCells count="13">
    <mergeCell ref="L34:L35"/>
    <mergeCell ref="E5:E6"/>
    <mergeCell ref="G5:G6"/>
    <mergeCell ref="H5:H6"/>
    <mergeCell ref="I5:I6"/>
    <mergeCell ref="F5:F6"/>
    <mergeCell ref="C2:I3"/>
    <mergeCell ref="B5:B6"/>
    <mergeCell ref="C4:D4"/>
    <mergeCell ref="G4:I4"/>
    <mergeCell ref="A80:J80"/>
    <mergeCell ref="C5:C6"/>
    <mergeCell ref="D5:D6"/>
  </mergeCells>
  <phoneticPr fontId="0" type="noConversion"/>
  <printOptions horizontalCentered="1" verticalCentered="1"/>
  <pageMargins left="0" right="0" top="0" bottom="0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07">
    <pageSetUpPr fitToPage="1"/>
  </sheetPr>
  <dimension ref="A1:AH285"/>
  <sheetViews>
    <sheetView zoomScale="90" zoomScaleNormal="90" workbookViewId="0">
      <pane ySplit="4" topLeftCell="A207" activePane="bottomLeft" state="frozen"/>
      <selection activeCell="B50" sqref="B50:K50"/>
      <selection pane="bottomLeft" activeCell="A217" sqref="A217"/>
    </sheetView>
  </sheetViews>
  <sheetFormatPr baseColWidth="10" defaultColWidth="12.5546875" defaultRowHeight="13.2"/>
  <cols>
    <col min="1" max="1" width="16.88671875" style="67" bestFit="1" customWidth="1"/>
    <col min="2" max="2" width="9.6640625" style="2" bestFit="1" customWidth="1"/>
    <col min="3" max="3" width="9.44140625" style="247" customWidth="1"/>
    <col min="4" max="4" width="9.6640625" style="259" bestFit="1" customWidth="1"/>
    <col min="5" max="5" width="9.33203125" style="247" customWidth="1"/>
    <col min="6" max="6" width="15.44140625" style="67" bestFit="1" customWidth="1"/>
    <col min="7" max="7" width="13.109375" style="67" customWidth="1"/>
    <col min="8" max="8" width="10" style="67" bestFit="1" customWidth="1"/>
    <col min="9" max="9" width="11.33203125" style="67" bestFit="1" customWidth="1"/>
    <col min="10" max="10" width="14.109375" style="67" customWidth="1"/>
    <col min="11" max="11" width="14.5546875" style="67" customWidth="1"/>
    <col min="12" max="12" width="10" style="67" bestFit="1" customWidth="1"/>
    <col min="13" max="13" width="11.33203125" style="67" bestFit="1" customWidth="1"/>
    <col min="14" max="14" width="11.6640625" style="1" customWidth="1"/>
    <col min="15" max="15" width="11.88671875" style="1" customWidth="1"/>
    <col min="16" max="16384" width="12.5546875" style="1"/>
  </cols>
  <sheetData>
    <row r="1" spans="1:15" ht="18" customHeight="1" thickBot="1">
      <c r="A1" s="381" t="s">
        <v>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ht="15.75" customHeight="1" thickBot="1">
      <c r="A2" s="166" t="s">
        <v>46</v>
      </c>
      <c r="B2" s="390" t="s">
        <v>48</v>
      </c>
      <c r="C2" s="391"/>
      <c r="D2" s="391"/>
      <c r="E2" s="392"/>
      <c r="F2" s="385" t="s">
        <v>7</v>
      </c>
      <c r="G2" s="386"/>
      <c r="H2" s="387" t="s">
        <v>0</v>
      </c>
      <c r="I2" s="388"/>
      <c r="J2" s="388"/>
      <c r="K2" s="388"/>
      <c r="L2" s="389"/>
      <c r="M2" s="389"/>
      <c r="N2" s="364" t="s">
        <v>7</v>
      </c>
      <c r="O2" s="365"/>
    </row>
    <row r="3" spans="1:15" ht="40.799999999999997" thickTop="1" thickBot="1">
      <c r="A3" s="268">
        <v>46054</v>
      </c>
      <c r="B3" s="269" t="s">
        <v>50</v>
      </c>
      <c r="C3" s="270" t="s">
        <v>59</v>
      </c>
      <c r="D3" s="271" t="s">
        <v>51</v>
      </c>
      <c r="E3" s="272" t="s">
        <v>60</v>
      </c>
      <c r="F3" s="267" t="s">
        <v>61</v>
      </c>
      <c r="G3" s="267" t="s">
        <v>52</v>
      </c>
      <c r="H3" s="265" t="s">
        <v>53</v>
      </c>
      <c r="I3" s="266" t="s">
        <v>54</v>
      </c>
      <c r="J3" s="265" t="s">
        <v>55</v>
      </c>
      <c r="K3" s="266" t="s">
        <v>56</v>
      </c>
      <c r="L3" s="264" t="s">
        <v>57</v>
      </c>
      <c r="M3" s="203" t="s">
        <v>58</v>
      </c>
      <c r="N3" s="383" t="s">
        <v>64</v>
      </c>
      <c r="O3" s="384"/>
    </row>
    <row r="4" spans="1:15" ht="15.75" customHeight="1" thickBot="1">
      <c r="A4" s="193" t="s">
        <v>11</v>
      </c>
      <c r="B4" s="209">
        <v>100</v>
      </c>
      <c r="C4" s="230"/>
      <c r="D4" s="261">
        <v>100</v>
      </c>
      <c r="E4" s="263"/>
      <c r="F4" s="262" t="s">
        <v>8</v>
      </c>
      <c r="G4" s="208">
        <v>100</v>
      </c>
      <c r="H4" s="204" t="s">
        <v>8</v>
      </c>
      <c r="I4" s="205">
        <v>100</v>
      </c>
      <c r="J4" s="206" t="s">
        <v>8</v>
      </c>
      <c r="K4" s="205">
        <v>100</v>
      </c>
      <c r="L4" s="206" t="s">
        <v>8</v>
      </c>
      <c r="M4" s="207">
        <v>100</v>
      </c>
      <c r="N4" s="275"/>
      <c r="O4" s="276"/>
    </row>
    <row r="5" spans="1:15" ht="13.8" thickBot="1">
      <c r="A5" s="194" t="s">
        <v>13</v>
      </c>
      <c r="B5" s="195">
        <v>391.55</v>
      </c>
      <c r="C5" s="195"/>
      <c r="D5" s="253"/>
      <c r="E5" s="232"/>
      <c r="F5" s="196"/>
      <c r="G5" s="197">
        <v>620.29</v>
      </c>
      <c r="H5" s="198"/>
      <c r="I5" s="199">
        <v>717.4914</v>
      </c>
      <c r="J5" s="200"/>
      <c r="K5" s="201">
        <v>778.10800000000006</v>
      </c>
      <c r="L5" s="200"/>
      <c r="M5" s="202">
        <v>607.8836</v>
      </c>
      <c r="N5" s="192"/>
      <c r="O5" s="192"/>
    </row>
    <row r="6" spans="1:15" ht="13.8" hidden="1" thickBot="1">
      <c r="A6" s="210">
        <v>2010</v>
      </c>
      <c r="B6" s="211"/>
      <c r="C6" s="239"/>
      <c r="D6" s="254"/>
      <c r="E6" s="239"/>
      <c r="F6" s="211"/>
      <c r="G6" s="211"/>
      <c r="H6" s="211"/>
      <c r="I6" s="211"/>
      <c r="J6" s="211"/>
      <c r="K6" s="211"/>
      <c r="L6" s="211"/>
      <c r="M6" s="211"/>
      <c r="N6" s="212"/>
      <c r="O6" s="212"/>
    </row>
    <row r="7" spans="1:15" ht="13.8" hidden="1" thickBot="1">
      <c r="A7" s="126" t="s">
        <v>14</v>
      </c>
      <c r="B7" s="68">
        <v>396.84</v>
      </c>
      <c r="C7" s="68"/>
      <c r="D7" s="255"/>
      <c r="E7" s="68"/>
      <c r="F7" s="30">
        <f>+G7/G5-1</f>
        <v>8.2703251704847602E-3</v>
      </c>
      <c r="G7" s="31">
        <v>625.41999999999996</v>
      </c>
      <c r="H7" s="30">
        <f>+I7/I5-1</f>
        <v>1.329995035480569E-2</v>
      </c>
      <c r="I7" s="32">
        <v>727.03399999999999</v>
      </c>
      <c r="J7" s="30">
        <f>+K7/K5-1</f>
        <v>1.8500002570337237E-2</v>
      </c>
      <c r="K7" s="32">
        <v>792.50300000000004</v>
      </c>
      <c r="L7" s="50">
        <v>0</v>
      </c>
      <c r="M7" s="49">
        <v>607.8836</v>
      </c>
      <c r="N7" s="188"/>
      <c r="O7" s="188"/>
    </row>
    <row r="8" spans="1:15" ht="13.8" hidden="1" thickBot="1">
      <c r="A8" s="127" t="s">
        <v>18</v>
      </c>
      <c r="B8" s="69">
        <v>402.94</v>
      </c>
      <c r="C8" s="69"/>
      <c r="D8" s="229"/>
      <c r="E8" s="69"/>
      <c r="F8" s="33">
        <f>+G8/G7-1</f>
        <v>1.0440983658981384E-2</v>
      </c>
      <c r="G8" s="34">
        <v>631.95000000000005</v>
      </c>
      <c r="H8" s="33">
        <f>+I8/I7-1</f>
        <v>8.8000011003612766E-3</v>
      </c>
      <c r="I8" s="35">
        <v>733.43190000000004</v>
      </c>
      <c r="J8" s="33">
        <f>+K8/K7-1</f>
        <v>1.3000581701267944E-3</v>
      </c>
      <c r="K8" s="35">
        <v>793.53330000000005</v>
      </c>
      <c r="L8" s="58">
        <v>2.1399999999999999E-2</v>
      </c>
      <c r="M8" s="46">
        <v>620.89229999999998</v>
      </c>
      <c r="N8" s="189"/>
      <c r="O8" s="189"/>
    </row>
    <row r="9" spans="1:15" ht="13.8" hidden="1" thickBot="1">
      <c r="A9" s="128" t="s">
        <v>31</v>
      </c>
      <c r="B9" s="69">
        <v>413.79</v>
      </c>
      <c r="C9" s="69"/>
      <c r="D9" s="229"/>
      <c r="E9" s="69"/>
      <c r="F9" s="33">
        <f t="shared" ref="F9:J18" si="0">+G9/G8-1</f>
        <v>3.8009336181659803E-2</v>
      </c>
      <c r="G9" s="34">
        <v>655.97</v>
      </c>
      <c r="H9" s="33">
        <f t="shared" si="0"/>
        <v>3.5499955755946555E-2</v>
      </c>
      <c r="I9" s="35">
        <v>759.4686999999999</v>
      </c>
      <c r="J9" s="33">
        <f t="shared" si="0"/>
        <v>3.5000043476436371E-2</v>
      </c>
      <c r="K9" s="35">
        <v>821.30700000000002</v>
      </c>
      <c r="L9" s="58">
        <v>0</v>
      </c>
      <c r="M9" s="46">
        <v>648.39779999999996</v>
      </c>
      <c r="N9" s="189"/>
      <c r="O9" s="189"/>
    </row>
    <row r="10" spans="1:15" ht="13.8" hidden="1" thickBot="1">
      <c r="A10" s="127" t="s">
        <v>6</v>
      </c>
      <c r="B10" s="69">
        <v>413.79</v>
      </c>
      <c r="C10" s="69"/>
      <c r="D10" s="229"/>
      <c r="E10" s="69"/>
      <c r="F10" s="33">
        <f t="shared" si="0"/>
        <v>1.076268731801755E-2</v>
      </c>
      <c r="G10" s="34">
        <v>663.03</v>
      </c>
      <c r="H10" s="33">
        <f t="shared" si="0"/>
        <v>1.8900054735633054E-2</v>
      </c>
      <c r="I10" s="35">
        <v>773.82270000000005</v>
      </c>
      <c r="J10" s="33">
        <f t="shared" si="0"/>
        <v>5.219996907368385E-2</v>
      </c>
      <c r="K10" s="35">
        <v>864.17920000000004</v>
      </c>
      <c r="L10" s="58">
        <v>0</v>
      </c>
      <c r="M10" s="46">
        <v>648.39779999999996</v>
      </c>
      <c r="N10" s="189"/>
      <c r="O10" s="189"/>
    </row>
    <row r="11" spans="1:15" ht="13.8" hidden="1" thickBot="1">
      <c r="A11" s="127" t="s">
        <v>15</v>
      </c>
      <c r="B11" s="70">
        <v>418.79</v>
      </c>
      <c r="C11" s="70"/>
      <c r="D11" s="229"/>
      <c r="E11" s="233"/>
      <c r="F11" s="27">
        <f t="shared" si="0"/>
        <v>8.1444278539433146E-3</v>
      </c>
      <c r="G11" s="34">
        <v>668.43</v>
      </c>
      <c r="H11" s="27">
        <f t="shared" si="0"/>
        <v>6.9000302007165004E-3</v>
      </c>
      <c r="I11" s="35">
        <v>779.16210000000001</v>
      </c>
      <c r="J11" s="27">
        <f t="shared" si="0"/>
        <v>2.3999651924047072E-3</v>
      </c>
      <c r="K11" s="35">
        <v>866.25320000000011</v>
      </c>
      <c r="L11" s="57">
        <v>0</v>
      </c>
      <c r="M11" s="46">
        <v>648.39779999999996</v>
      </c>
      <c r="N11" s="189"/>
      <c r="O11" s="189"/>
    </row>
    <row r="12" spans="1:15" ht="13.8" hidden="1" thickBot="1">
      <c r="A12" s="129" t="s">
        <v>10</v>
      </c>
      <c r="B12" s="69">
        <v>423.88</v>
      </c>
      <c r="C12" s="69"/>
      <c r="D12" s="229"/>
      <c r="E12" s="69"/>
      <c r="F12" s="33">
        <f t="shared" si="0"/>
        <v>1.2252591894439391E-2</v>
      </c>
      <c r="G12" s="34">
        <v>676.62</v>
      </c>
      <c r="H12" s="33">
        <f t="shared" si="0"/>
        <v>2.0399991221338842E-2</v>
      </c>
      <c r="I12" s="35">
        <v>795.05700000000002</v>
      </c>
      <c r="J12" s="33">
        <f t="shared" si="0"/>
        <v>5.7200019578571126E-2</v>
      </c>
      <c r="K12" s="35">
        <v>915.80289999999991</v>
      </c>
      <c r="L12" s="58">
        <v>0</v>
      </c>
      <c r="M12" s="46">
        <v>648.39779999999996</v>
      </c>
      <c r="N12" s="189"/>
      <c r="O12" s="189"/>
    </row>
    <row r="13" spans="1:15" ht="13.8" hidden="1" thickBot="1">
      <c r="A13" s="129" t="s">
        <v>16</v>
      </c>
      <c r="B13" s="70">
        <v>427.98</v>
      </c>
      <c r="C13" s="70"/>
      <c r="D13" s="229"/>
      <c r="E13" s="70"/>
      <c r="F13" s="33">
        <f t="shared" si="0"/>
        <v>5.0515799119150939E-2</v>
      </c>
      <c r="G13" s="34">
        <v>710.8</v>
      </c>
      <c r="H13" s="33">
        <f t="shared" si="0"/>
        <v>4.2799950192250247E-2</v>
      </c>
      <c r="I13" s="35">
        <v>829.08539999999994</v>
      </c>
      <c r="J13" s="33">
        <f t="shared" si="0"/>
        <v>3.999768945917026E-4</v>
      </c>
      <c r="K13" s="35">
        <v>916.16919999999993</v>
      </c>
      <c r="L13" s="58">
        <v>0.13</v>
      </c>
      <c r="M13" s="46">
        <v>732.68949999999995</v>
      </c>
      <c r="N13" s="189"/>
      <c r="O13" s="189"/>
    </row>
    <row r="14" spans="1:15" ht="13.8" hidden="1" thickBot="1">
      <c r="A14" s="129" t="s">
        <v>22</v>
      </c>
      <c r="B14" s="69">
        <v>432.25</v>
      </c>
      <c r="C14" s="69"/>
      <c r="D14" s="229"/>
      <c r="E14" s="231"/>
      <c r="F14" s="36">
        <f t="shared" si="0"/>
        <v>5.5289814293755235E-3</v>
      </c>
      <c r="G14" s="34">
        <v>714.73</v>
      </c>
      <c r="H14" s="36">
        <f t="shared" si="0"/>
        <v>4.6000086360222792E-3</v>
      </c>
      <c r="I14" s="35">
        <v>832.89919999999995</v>
      </c>
      <c r="J14" s="36">
        <f t="shared" si="0"/>
        <v>7.9996140450910858E-4</v>
      </c>
      <c r="K14" s="35">
        <v>916.90210000000002</v>
      </c>
      <c r="L14" s="59">
        <v>0</v>
      </c>
      <c r="M14" s="46">
        <v>732.68949999999995</v>
      </c>
      <c r="N14" s="189"/>
      <c r="O14" s="189"/>
    </row>
    <row r="15" spans="1:15" ht="13.8" hidden="1" thickBot="1">
      <c r="A15" s="129" t="s">
        <v>23</v>
      </c>
      <c r="B15" s="69">
        <v>436.28</v>
      </c>
      <c r="C15" s="69"/>
      <c r="D15" s="229"/>
      <c r="E15" s="69"/>
      <c r="F15" s="33">
        <f t="shared" si="0"/>
        <v>3.2179984049920396E-3</v>
      </c>
      <c r="G15" s="34">
        <v>717.03</v>
      </c>
      <c r="H15" s="33">
        <f t="shared" si="0"/>
        <v>3.8999917396969064E-3</v>
      </c>
      <c r="I15" s="35">
        <v>836.14750000000004</v>
      </c>
      <c r="J15" s="33">
        <f t="shared" si="0"/>
        <v>4.0004270903071237E-4</v>
      </c>
      <c r="K15" s="35">
        <v>917.26890000000003</v>
      </c>
      <c r="L15" s="58">
        <v>0</v>
      </c>
      <c r="M15" s="46">
        <v>732.68949999999995</v>
      </c>
      <c r="N15" s="189"/>
      <c r="O15" s="189"/>
    </row>
    <row r="16" spans="1:15" ht="13.8" hidden="1" thickBot="1">
      <c r="A16" s="127" t="s">
        <v>17</v>
      </c>
      <c r="B16" s="69">
        <v>440.23</v>
      </c>
      <c r="C16" s="69"/>
      <c r="D16" s="229"/>
      <c r="E16" s="69"/>
      <c r="F16" s="33">
        <f t="shared" si="0"/>
        <v>1.6373094570659497E-2</v>
      </c>
      <c r="G16" s="34">
        <v>728.77</v>
      </c>
      <c r="H16" s="33">
        <f t="shared" si="0"/>
        <v>4.5000433535948847E-3</v>
      </c>
      <c r="I16" s="35">
        <v>839.91020000000003</v>
      </c>
      <c r="J16" s="33">
        <f t="shared" si="0"/>
        <v>0</v>
      </c>
      <c r="K16" s="35">
        <v>917.26890000000003</v>
      </c>
      <c r="L16" s="58">
        <v>0</v>
      </c>
      <c r="M16" s="46">
        <v>732.68949999999995</v>
      </c>
      <c r="N16" s="189"/>
      <c r="O16" s="189"/>
    </row>
    <row r="17" spans="1:15" ht="13.8" hidden="1" thickBot="1">
      <c r="A17" s="127" t="s">
        <v>12</v>
      </c>
      <c r="B17" s="70">
        <v>444.38</v>
      </c>
      <c r="C17" s="70"/>
      <c r="D17" s="229"/>
      <c r="E17" s="70"/>
      <c r="F17" s="33">
        <f t="shared" si="0"/>
        <v>2.6894630679089371E-2</v>
      </c>
      <c r="G17" s="34">
        <v>748.37</v>
      </c>
      <c r="H17" s="33">
        <f t="shared" si="0"/>
        <v>2.0600059387301028E-2</v>
      </c>
      <c r="I17" s="35">
        <v>857.2124</v>
      </c>
      <c r="J17" s="33">
        <f t="shared" si="0"/>
        <v>0</v>
      </c>
      <c r="K17" s="35">
        <v>917.26890000000003</v>
      </c>
      <c r="L17" s="58">
        <v>5.3499999999999999E-2</v>
      </c>
      <c r="M17" s="46">
        <v>771.88839999999993</v>
      </c>
      <c r="N17" s="189"/>
      <c r="O17" s="189"/>
    </row>
    <row r="18" spans="1:15" ht="13.8" hidden="1" thickBot="1">
      <c r="A18" s="130" t="s">
        <v>13</v>
      </c>
      <c r="B18" s="71">
        <v>448.57</v>
      </c>
      <c r="C18" s="71"/>
      <c r="D18" s="256"/>
      <c r="E18" s="71"/>
      <c r="F18" s="37">
        <f t="shared" si="0"/>
        <v>4.5832943597416964E-3</v>
      </c>
      <c r="G18" s="38">
        <v>751.8</v>
      </c>
      <c r="H18" s="37">
        <f t="shared" si="0"/>
        <v>7.5999833880144863E-3</v>
      </c>
      <c r="I18" s="39">
        <v>863.72720000000004</v>
      </c>
      <c r="J18" s="37">
        <f t="shared" si="0"/>
        <v>8.0000532014112835E-3</v>
      </c>
      <c r="K18" s="39">
        <v>924.60710000000006</v>
      </c>
      <c r="L18" s="60">
        <v>0</v>
      </c>
      <c r="M18" s="48">
        <v>771.88839999999993</v>
      </c>
      <c r="N18" s="190"/>
      <c r="O18" s="190"/>
    </row>
    <row r="19" spans="1:15" s="26" customFormat="1" ht="16.5" hidden="1" customHeight="1" thickBot="1">
      <c r="A19" s="210">
        <v>2011</v>
      </c>
      <c r="B19" s="211"/>
      <c r="C19" s="239"/>
      <c r="D19" s="254"/>
      <c r="E19" s="239"/>
      <c r="F19" s="211"/>
      <c r="G19" s="211"/>
      <c r="H19" s="211"/>
      <c r="I19" s="211"/>
      <c r="J19" s="211"/>
      <c r="K19" s="211"/>
      <c r="L19" s="211"/>
      <c r="M19" s="211"/>
      <c r="N19" s="212"/>
      <c r="O19" s="212"/>
    </row>
    <row r="20" spans="1:15" ht="13.8" hidden="1" thickBot="1">
      <c r="A20" s="126" t="s">
        <v>14</v>
      </c>
      <c r="B20" s="3">
        <v>453.48</v>
      </c>
      <c r="C20" s="68"/>
      <c r="D20" s="255"/>
      <c r="E20" s="68"/>
      <c r="F20" s="30">
        <f>+G20/G18-1</f>
        <v>9.9760574620910702E-3</v>
      </c>
      <c r="G20" s="40">
        <v>759.3</v>
      </c>
      <c r="H20" s="30">
        <f>+I20/I18-1</f>
        <v>1.6300053998530961E-2</v>
      </c>
      <c r="I20" s="40">
        <v>877.80600000000004</v>
      </c>
      <c r="J20" s="30">
        <f>+K20/K18-1</f>
        <v>1.0300050691801843E-2</v>
      </c>
      <c r="K20" s="40">
        <v>934.13059999999996</v>
      </c>
      <c r="L20" s="61">
        <v>0</v>
      </c>
      <c r="M20" s="191">
        <v>771.88839999999993</v>
      </c>
      <c r="N20" s="188"/>
      <c r="O20" s="188"/>
    </row>
    <row r="21" spans="1:15" ht="13.8" hidden="1" thickBot="1">
      <c r="A21" s="127" t="s">
        <v>18</v>
      </c>
      <c r="B21" s="4">
        <v>457.7</v>
      </c>
      <c r="C21" s="69"/>
      <c r="D21" s="229"/>
      <c r="E21" s="69"/>
      <c r="F21" s="33">
        <f>+G21/G20-1</f>
        <v>1.1115501119452142E-2</v>
      </c>
      <c r="G21" s="35">
        <v>767.74</v>
      </c>
      <c r="H21" s="33">
        <f>+I21/I20-1</f>
        <v>1.2299984278986598E-2</v>
      </c>
      <c r="I21" s="35">
        <v>888.60300000000007</v>
      </c>
      <c r="J21" s="33">
        <f>+K21/K20-1</f>
        <v>2.1400005523853016E-2</v>
      </c>
      <c r="K21" s="35">
        <v>954.12100000000009</v>
      </c>
      <c r="L21" s="58">
        <v>0</v>
      </c>
      <c r="M21" s="46">
        <v>771.88839999999993</v>
      </c>
      <c r="N21" s="189"/>
      <c r="O21" s="189"/>
    </row>
    <row r="22" spans="1:15" ht="13.8" hidden="1" thickBot="1">
      <c r="A22" s="128" t="s">
        <v>21</v>
      </c>
      <c r="B22" s="4">
        <v>462.1</v>
      </c>
      <c r="C22" s="69"/>
      <c r="D22" s="229"/>
      <c r="E22" s="69"/>
      <c r="F22" s="33">
        <f t="shared" ref="F22:F31" si="1">+G22/G21-1</f>
        <v>3.2237476228931694E-2</v>
      </c>
      <c r="G22" s="35">
        <v>792.49</v>
      </c>
      <c r="H22" s="33">
        <f t="shared" ref="H22:J31" si="2">+I22/I21-1</f>
        <v>2.7399975016964895E-2</v>
      </c>
      <c r="I22" s="35">
        <v>912.9507000000001</v>
      </c>
      <c r="J22" s="33">
        <f t="shared" si="2"/>
        <v>1.4299968243021599E-2</v>
      </c>
      <c r="K22" s="35">
        <v>967.76490000000001</v>
      </c>
      <c r="L22" s="58">
        <v>6.2300000000000001E-2</v>
      </c>
      <c r="M22" s="46">
        <v>819.97699999999998</v>
      </c>
      <c r="N22" s="189"/>
      <c r="O22" s="189"/>
    </row>
    <row r="23" spans="1:15" ht="13.8" hidden="1" thickBot="1">
      <c r="A23" s="127" t="s">
        <v>6</v>
      </c>
      <c r="B23" s="4">
        <v>466.74</v>
      </c>
      <c r="C23" s="69"/>
      <c r="D23" s="229"/>
      <c r="E23" s="69"/>
      <c r="F23" s="33">
        <f t="shared" si="1"/>
        <v>1.0246186071748653E-2</v>
      </c>
      <c r="G23" s="35">
        <v>800.61</v>
      </c>
      <c r="H23" s="33">
        <f t="shared" si="2"/>
        <v>1.4800032466156132E-2</v>
      </c>
      <c r="I23" s="35">
        <v>926.4624</v>
      </c>
      <c r="J23" s="33">
        <f t="shared" si="2"/>
        <v>2.1300007884146099E-2</v>
      </c>
      <c r="K23" s="35">
        <v>988.37829999999997</v>
      </c>
      <c r="L23" s="58">
        <v>1.8200000000000001E-2</v>
      </c>
      <c r="M23" s="46">
        <v>834.90059999999994</v>
      </c>
      <c r="N23" s="189"/>
      <c r="O23" s="189"/>
    </row>
    <row r="24" spans="1:15" ht="13.8" hidden="1" thickBot="1">
      <c r="A24" s="127" t="s">
        <v>15</v>
      </c>
      <c r="B24" s="5">
        <v>471.54</v>
      </c>
      <c r="C24" s="231"/>
      <c r="D24" s="257"/>
      <c r="E24" s="234"/>
      <c r="F24" s="27">
        <f t="shared" si="1"/>
        <v>1.4813704550280526E-2</v>
      </c>
      <c r="G24" s="41">
        <v>812.47</v>
      </c>
      <c r="H24" s="27">
        <f t="shared" si="2"/>
        <v>1.8100032985688408E-2</v>
      </c>
      <c r="I24" s="41">
        <v>943.23140000000001</v>
      </c>
      <c r="J24" s="27">
        <f t="shared" si="2"/>
        <v>4.8900001143286964E-2</v>
      </c>
      <c r="K24" s="41">
        <v>1036.71</v>
      </c>
      <c r="L24" s="62">
        <v>0</v>
      </c>
      <c r="M24" s="45">
        <v>834.90059999999994</v>
      </c>
      <c r="N24" s="189"/>
      <c r="O24" s="189"/>
    </row>
    <row r="25" spans="1:15" ht="13.8" hidden="1" thickBot="1">
      <c r="A25" s="129" t="s">
        <v>10</v>
      </c>
      <c r="B25" s="4">
        <v>476.92</v>
      </c>
      <c r="C25" s="69"/>
      <c r="D25" s="229"/>
      <c r="E25" s="69"/>
      <c r="F25" s="33">
        <f t="shared" si="1"/>
        <v>2.012381995642909E-2</v>
      </c>
      <c r="G25" s="35">
        <v>828.82</v>
      </c>
      <c r="H25" s="33">
        <f t="shared" si="2"/>
        <v>3.1599987023332776E-2</v>
      </c>
      <c r="I25" s="35">
        <v>973.03750000000002</v>
      </c>
      <c r="J25" s="33">
        <f t="shared" si="2"/>
        <v>8.9800040512776125E-2</v>
      </c>
      <c r="K25" s="35">
        <v>1129.8066000000001</v>
      </c>
      <c r="L25" s="58">
        <v>0</v>
      </c>
      <c r="M25" s="46">
        <v>834.90059999999994</v>
      </c>
      <c r="N25" s="189"/>
      <c r="O25" s="189"/>
    </row>
    <row r="26" spans="1:15" ht="13.8" hidden="1" thickBot="1">
      <c r="A26" s="129" t="s">
        <v>16</v>
      </c>
      <c r="B26" s="6">
        <v>481.72</v>
      </c>
      <c r="C26" s="70"/>
      <c r="D26" s="229"/>
      <c r="E26" s="70"/>
      <c r="F26" s="33">
        <f t="shared" si="1"/>
        <v>6.9134432084167807E-2</v>
      </c>
      <c r="G26" s="35">
        <v>886.12</v>
      </c>
      <c r="H26" s="33">
        <f t="shared" si="2"/>
        <v>6.1200005138548175E-2</v>
      </c>
      <c r="I26" s="35">
        <v>1032.5874000000001</v>
      </c>
      <c r="J26" s="33">
        <f t="shared" si="2"/>
        <v>6.16000118958413E-2</v>
      </c>
      <c r="K26" s="35">
        <v>1199.4027000000001</v>
      </c>
      <c r="L26" s="58">
        <v>0.12</v>
      </c>
      <c r="M26" s="46">
        <v>935.0886999999999</v>
      </c>
      <c r="N26" s="189"/>
      <c r="O26" s="189"/>
    </row>
    <row r="27" spans="1:15" ht="13.8" hidden="1" thickBot="1">
      <c r="A27" s="129" t="s">
        <v>19</v>
      </c>
      <c r="B27" s="6">
        <v>486.21</v>
      </c>
      <c r="C27" s="70"/>
      <c r="D27" s="229"/>
      <c r="E27" s="240"/>
      <c r="F27" s="36">
        <f t="shared" si="1"/>
        <v>1.8112670970071632E-2</v>
      </c>
      <c r="G27" s="35">
        <v>902.17</v>
      </c>
      <c r="H27" s="36">
        <f t="shared" si="2"/>
        <v>2.8799983420289665E-2</v>
      </c>
      <c r="I27" s="35">
        <v>1062.3259</v>
      </c>
      <c r="J27" s="36">
        <f t="shared" si="2"/>
        <v>6.4800004202091532E-2</v>
      </c>
      <c r="K27" s="35">
        <v>1277.124</v>
      </c>
      <c r="L27" s="58">
        <v>0</v>
      </c>
      <c r="M27" s="46">
        <v>935.0886999999999</v>
      </c>
      <c r="N27" s="189"/>
      <c r="O27" s="189"/>
    </row>
    <row r="28" spans="1:15" ht="13.8" hidden="1" thickBot="1">
      <c r="A28" s="129" t="s">
        <v>20</v>
      </c>
      <c r="B28" s="7">
        <v>491.6</v>
      </c>
      <c r="C28" s="240"/>
      <c r="D28" s="257"/>
      <c r="E28" s="240"/>
      <c r="F28" s="33">
        <f t="shared" si="1"/>
        <v>1.062992562377385E-2</v>
      </c>
      <c r="G28" s="43">
        <v>911.76</v>
      </c>
      <c r="H28" s="33">
        <f t="shared" si="2"/>
        <v>1.5799953667702038E-2</v>
      </c>
      <c r="I28" s="43">
        <v>1079.1106</v>
      </c>
      <c r="J28" s="33">
        <f t="shared" si="2"/>
        <v>2.8399983086998537E-2</v>
      </c>
      <c r="K28" s="43">
        <v>1313.3942999999999</v>
      </c>
      <c r="L28" s="58">
        <v>0</v>
      </c>
      <c r="M28" s="47">
        <v>935.0886999999999</v>
      </c>
      <c r="N28" s="189"/>
      <c r="O28" s="189"/>
    </row>
    <row r="29" spans="1:15" ht="13.8" hidden="1" thickBot="1">
      <c r="A29" s="127" t="s">
        <v>17</v>
      </c>
      <c r="B29" s="6">
        <v>496.08</v>
      </c>
      <c r="C29" s="70"/>
      <c r="D29" s="229"/>
      <c r="E29" s="70"/>
      <c r="F29" s="33">
        <f t="shared" si="1"/>
        <v>6.141967184346786E-3</v>
      </c>
      <c r="G29" s="35">
        <v>917.36</v>
      </c>
      <c r="H29" s="33">
        <f t="shared" si="2"/>
        <v>8.4999628397683935E-3</v>
      </c>
      <c r="I29" s="35">
        <v>1088.2830000000001</v>
      </c>
      <c r="J29" s="33">
        <f t="shared" si="2"/>
        <v>1.1100017717451616E-2</v>
      </c>
      <c r="K29" s="35">
        <v>1327.973</v>
      </c>
      <c r="L29" s="58">
        <v>0</v>
      </c>
      <c r="M29" s="46">
        <v>935.0886999999999</v>
      </c>
      <c r="N29" s="189"/>
      <c r="O29" s="189"/>
    </row>
    <row r="30" spans="1:15" ht="13.8" hidden="1" thickBot="1">
      <c r="A30" s="127" t="s">
        <v>12</v>
      </c>
      <c r="B30" s="9">
        <v>500.81</v>
      </c>
      <c r="C30" s="241"/>
      <c r="D30" s="258"/>
      <c r="E30" s="241"/>
      <c r="F30" s="33">
        <f t="shared" si="1"/>
        <v>2.733932153135088E-2</v>
      </c>
      <c r="G30" s="29">
        <v>942.44</v>
      </c>
      <c r="H30" s="33">
        <f t="shared" si="2"/>
        <v>2.5400010842767662E-2</v>
      </c>
      <c r="I30" s="29">
        <v>1115.9253999999999</v>
      </c>
      <c r="J30" s="33">
        <f t="shared" si="2"/>
        <v>1.3699977333876401E-2</v>
      </c>
      <c r="K30" s="29">
        <v>1346.1661999999999</v>
      </c>
      <c r="L30" s="62">
        <v>5.3600000000000002E-2</v>
      </c>
      <c r="M30" s="54">
        <v>985.20949999999993</v>
      </c>
      <c r="N30" s="189"/>
      <c r="O30" s="189"/>
    </row>
    <row r="31" spans="1:15" ht="13.8" hidden="1" thickBot="1">
      <c r="A31" s="130" t="s">
        <v>13</v>
      </c>
      <c r="B31" s="8">
        <v>510.03</v>
      </c>
      <c r="C31" s="242"/>
      <c r="D31" s="256"/>
      <c r="E31" s="242"/>
      <c r="F31" s="37">
        <f t="shared" si="1"/>
        <v>1.3815203089851957E-2</v>
      </c>
      <c r="G31" s="39">
        <v>955.46</v>
      </c>
      <c r="H31" s="37">
        <f t="shared" si="2"/>
        <v>2.2800000788583352E-2</v>
      </c>
      <c r="I31" s="39">
        <v>1141.3685</v>
      </c>
      <c r="J31" s="37">
        <f t="shared" si="2"/>
        <v>3.000001039990452E-2</v>
      </c>
      <c r="K31" s="39">
        <v>1386.5511999999999</v>
      </c>
      <c r="L31" s="60">
        <v>0</v>
      </c>
      <c r="M31" s="48">
        <v>985.20949999999993</v>
      </c>
      <c r="N31" s="190"/>
      <c r="O31" s="190"/>
    </row>
    <row r="32" spans="1:15" ht="16.5" hidden="1" customHeight="1" thickBot="1">
      <c r="A32" s="210">
        <v>2012</v>
      </c>
      <c r="B32" s="211"/>
      <c r="C32" s="239"/>
      <c r="D32" s="254"/>
      <c r="E32" s="239"/>
      <c r="F32" s="211"/>
      <c r="G32" s="211"/>
      <c r="H32" s="211"/>
      <c r="I32" s="211"/>
      <c r="J32" s="211"/>
      <c r="K32" s="211"/>
      <c r="L32" s="211"/>
      <c r="M32" s="211"/>
      <c r="N32" s="212"/>
      <c r="O32" s="212"/>
    </row>
    <row r="33" spans="1:15" ht="13.8" hidden="1" thickBot="1">
      <c r="A33" s="126" t="s">
        <v>14</v>
      </c>
      <c r="B33" s="10">
        <v>510.26</v>
      </c>
      <c r="C33" s="243"/>
      <c r="D33" s="255"/>
      <c r="E33" s="243"/>
      <c r="F33" s="30">
        <f>+G33/G31-1</f>
        <v>1.4087455257153492E-2</v>
      </c>
      <c r="G33" s="32">
        <v>968.92</v>
      </c>
      <c r="H33" s="30">
        <f>+I33/I31-1</f>
        <v>2.2299984623721514E-2</v>
      </c>
      <c r="I33" s="32">
        <v>1166.8210000000001</v>
      </c>
      <c r="J33" s="30">
        <f>+K33/K31-1</f>
        <v>5.3599968035799916E-2</v>
      </c>
      <c r="K33" s="32">
        <v>1460.8703</v>
      </c>
      <c r="L33" s="72">
        <v>0</v>
      </c>
      <c r="M33" s="49">
        <v>985.20949999999993</v>
      </c>
      <c r="N33" s="188"/>
      <c r="O33" s="188"/>
    </row>
    <row r="34" spans="1:15" ht="13.8" hidden="1" thickBot="1">
      <c r="A34" s="127" t="s">
        <v>18</v>
      </c>
      <c r="B34" s="6">
        <v>515.29999999999995</v>
      </c>
      <c r="C34" s="70"/>
      <c r="D34" s="229"/>
      <c r="E34" s="70"/>
      <c r="F34" s="33">
        <f>+G34/G33-1</f>
        <v>2.0599999999999952E-2</v>
      </c>
      <c r="G34" s="35">
        <v>988.87975199999994</v>
      </c>
      <c r="H34" s="33">
        <f>+I34/I33-1</f>
        <v>7.4000210829252566E-3</v>
      </c>
      <c r="I34" s="35">
        <v>1175.4555</v>
      </c>
      <c r="J34" s="33">
        <f>+K34/K33-1</f>
        <v>5.7999673208495306E-3</v>
      </c>
      <c r="K34" s="35">
        <v>1469.3432999999998</v>
      </c>
      <c r="L34" s="73">
        <v>9.7999999999999997E-3</v>
      </c>
      <c r="M34" s="46">
        <v>994.86460000000011</v>
      </c>
      <c r="N34" s="189"/>
      <c r="O34" s="189"/>
    </row>
    <row r="35" spans="1:15" ht="13.8" hidden="1" thickBot="1">
      <c r="A35" s="128" t="s">
        <v>21</v>
      </c>
      <c r="B35" s="6">
        <v>521.39</v>
      </c>
      <c r="C35" s="70"/>
      <c r="D35" s="229"/>
      <c r="E35" s="70"/>
      <c r="F35" s="33">
        <f t="shared" ref="F35:F44" si="3">+G35/G34-1</f>
        <v>3.9964664985880027E-2</v>
      </c>
      <c r="G35" s="35">
        <v>1028.4000000000001</v>
      </c>
      <c r="H35" s="33">
        <f t="shared" ref="H35:J44" si="4">+I35/I34-1</f>
        <v>4.4700033306237286E-2</v>
      </c>
      <c r="I35" s="35">
        <v>1227.9983999999999</v>
      </c>
      <c r="J35" s="33">
        <f t="shared" si="4"/>
        <v>3.4600014850171723E-2</v>
      </c>
      <c r="K35" s="35">
        <v>1520.1826000000001</v>
      </c>
      <c r="L35" s="58">
        <v>5.0799999999999998E-2</v>
      </c>
      <c r="M35" s="46">
        <v>1045.4036999999998</v>
      </c>
      <c r="N35" s="189"/>
      <c r="O35" s="189"/>
    </row>
    <row r="36" spans="1:15" ht="13.8" hidden="1" thickBot="1">
      <c r="A36" s="127" t="s">
        <v>6</v>
      </c>
      <c r="B36" s="6">
        <v>527.29</v>
      </c>
      <c r="C36" s="70"/>
      <c r="D36" s="229"/>
      <c r="E36" s="70"/>
      <c r="F36" s="33">
        <f t="shared" si="3"/>
        <v>1.4741345779851978E-2</v>
      </c>
      <c r="G36" s="35">
        <v>1043.56</v>
      </c>
      <c r="H36" s="33">
        <f t="shared" si="4"/>
        <v>2.1200027622185758E-2</v>
      </c>
      <c r="I36" s="35">
        <v>1254.0319999999999</v>
      </c>
      <c r="J36" s="33">
        <f t="shared" si="4"/>
        <v>4.6400017997837883E-2</v>
      </c>
      <c r="K36" s="35">
        <v>1590.7191</v>
      </c>
      <c r="L36" s="58">
        <v>0</v>
      </c>
      <c r="M36" s="46">
        <v>1045.4036999999998</v>
      </c>
      <c r="N36" s="189"/>
      <c r="O36" s="189"/>
    </row>
    <row r="37" spans="1:15" ht="13.8" hidden="1" thickBot="1">
      <c r="A37" s="127" t="s">
        <v>15</v>
      </c>
      <c r="B37" s="6">
        <v>532.66999999999996</v>
      </c>
      <c r="C37" s="70"/>
      <c r="D37" s="229"/>
      <c r="E37" s="233"/>
      <c r="F37" s="27">
        <f t="shared" si="3"/>
        <v>5.3959523170684864E-2</v>
      </c>
      <c r="G37" s="35">
        <v>1099.8699999999999</v>
      </c>
      <c r="H37" s="27">
        <f t="shared" si="4"/>
        <v>6.4999936205776265E-3</v>
      </c>
      <c r="I37" s="35">
        <v>1262.1832000000002</v>
      </c>
      <c r="J37" s="27">
        <f t="shared" si="4"/>
        <v>0</v>
      </c>
      <c r="K37" s="35">
        <v>1590.7191</v>
      </c>
      <c r="L37" s="58">
        <v>0</v>
      </c>
      <c r="M37" s="46">
        <v>1045.4036999999998</v>
      </c>
      <c r="N37" s="189"/>
      <c r="O37" s="189"/>
    </row>
    <row r="38" spans="1:15" ht="13.8" hidden="1" thickBot="1">
      <c r="A38" s="129" t="s">
        <v>10</v>
      </c>
      <c r="B38" s="6">
        <v>537.95000000000005</v>
      </c>
      <c r="C38" s="70"/>
      <c r="D38" s="229"/>
      <c r="E38" s="70"/>
      <c r="F38" s="33">
        <f t="shared" si="3"/>
        <v>4.955131060943696E-3</v>
      </c>
      <c r="G38" s="35">
        <v>1105.32</v>
      </c>
      <c r="H38" s="33">
        <f t="shared" si="4"/>
        <v>6.0000006338223333E-3</v>
      </c>
      <c r="I38" s="35">
        <v>1269.7563</v>
      </c>
      <c r="J38" s="33">
        <f t="shared" si="4"/>
        <v>5.2999929402997026E-3</v>
      </c>
      <c r="K38" s="35">
        <v>1599.1498999999999</v>
      </c>
      <c r="L38" s="58">
        <v>0</v>
      </c>
      <c r="M38" s="46">
        <v>1045.4036999999998</v>
      </c>
      <c r="N38" s="189"/>
      <c r="O38" s="189"/>
    </row>
    <row r="39" spans="1:15" ht="13.8" hidden="1" thickBot="1">
      <c r="A39" s="129" t="s">
        <v>16</v>
      </c>
      <c r="B39" s="6">
        <v>543.16999999999996</v>
      </c>
      <c r="C39" s="70"/>
      <c r="D39" s="229"/>
      <c r="E39" s="70"/>
      <c r="F39" s="33">
        <f t="shared" si="3"/>
        <v>6.2081569138349169E-2</v>
      </c>
      <c r="G39" s="35">
        <v>1173.94</v>
      </c>
      <c r="H39" s="33">
        <f t="shared" si="4"/>
        <v>5.130000142547031E-2</v>
      </c>
      <c r="I39" s="35">
        <v>1334.8948</v>
      </c>
      <c r="J39" s="33">
        <f t="shared" si="4"/>
        <v>2.2699998292843082E-2</v>
      </c>
      <c r="K39" s="35">
        <v>1635.4505999999999</v>
      </c>
      <c r="L39" s="58">
        <v>0.125</v>
      </c>
      <c r="M39" s="46">
        <v>1176.0791999999999</v>
      </c>
      <c r="N39" s="189"/>
      <c r="O39" s="189"/>
    </row>
    <row r="40" spans="1:15" ht="13.2" hidden="1" customHeight="1">
      <c r="A40" s="129" t="s">
        <v>19</v>
      </c>
      <c r="B40" s="6">
        <v>548.79</v>
      </c>
      <c r="C40" s="70"/>
      <c r="D40" s="229"/>
      <c r="E40" s="240"/>
      <c r="F40" s="36">
        <f t="shared" si="3"/>
        <v>1.0894935005196116E-2</v>
      </c>
      <c r="G40" s="35">
        <v>1186.73</v>
      </c>
      <c r="H40" s="36">
        <f t="shared" si="4"/>
        <v>1.5799971653196909E-2</v>
      </c>
      <c r="I40" s="35">
        <v>1355.9860999999999</v>
      </c>
      <c r="J40" s="36">
        <f t="shared" si="4"/>
        <v>0</v>
      </c>
      <c r="K40" s="35">
        <v>1635.4505999999999</v>
      </c>
      <c r="L40" s="58">
        <v>0</v>
      </c>
      <c r="M40" s="46">
        <v>1176.0791999999999</v>
      </c>
      <c r="N40" s="189"/>
      <c r="O40" s="189"/>
    </row>
    <row r="41" spans="1:15" ht="13.8" hidden="1" thickBot="1">
      <c r="A41" s="129" t="s">
        <v>20</v>
      </c>
      <c r="B41" s="6">
        <v>554.9</v>
      </c>
      <c r="C41" s="70"/>
      <c r="D41" s="229"/>
      <c r="E41" s="70"/>
      <c r="F41" s="33">
        <f t="shared" si="3"/>
        <v>7.6597035551473347E-3</v>
      </c>
      <c r="G41" s="35">
        <v>1195.82</v>
      </c>
      <c r="H41" s="33">
        <f t="shared" si="4"/>
        <v>1.0400032861693775E-2</v>
      </c>
      <c r="I41" s="35">
        <v>1370.0883999999999</v>
      </c>
      <c r="J41" s="33">
        <f t="shared" si="4"/>
        <v>4.2000045736632075E-3</v>
      </c>
      <c r="K41" s="35">
        <v>1642.3195000000001</v>
      </c>
      <c r="L41" s="58">
        <v>0</v>
      </c>
      <c r="M41" s="46">
        <v>1176.0791999999999</v>
      </c>
      <c r="N41" s="189"/>
      <c r="O41" s="189"/>
    </row>
    <row r="42" spans="1:15" ht="13.8" hidden="1" thickBot="1">
      <c r="A42" s="127" t="s">
        <v>17</v>
      </c>
      <c r="B42" s="6">
        <v>560.64</v>
      </c>
      <c r="C42" s="70"/>
      <c r="D42" s="229"/>
      <c r="E42" s="70"/>
      <c r="F42" s="33">
        <f t="shared" si="3"/>
        <v>4.2146811393017902E-3</v>
      </c>
      <c r="G42" s="35">
        <v>1200.8599999999999</v>
      </c>
      <c r="H42" s="33">
        <f t="shared" si="4"/>
        <v>5.5000100723430201E-3</v>
      </c>
      <c r="I42" s="35">
        <v>1377.6239</v>
      </c>
      <c r="J42" s="33">
        <f t="shared" si="4"/>
        <v>1.0500027552495128E-2</v>
      </c>
      <c r="K42" s="35">
        <v>1659.5639000000001</v>
      </c>
      <c r="L42" s="58">
        <v>0</v>
      </c>
      <c r="M42" s="46">
        <v>1176.0791999999999</v>
      </c>
      <c r="N42" s="189"/>
      <c r="O42" s="189"/>
    </row>
    <row r="43" spans="1:15" ht="13.8" hidden="1" thickBot="1">
      <c r="A43" s="127" t="s">
        <v>12</v>
      </c>
      <c r="B43" s="6">
        <v>566.27</v>
      </c>
      <c r="C43" s="70"/>
      <c r="D43" s="229"/>
      <c r="E43" s="70"/>
      <c r="F43" s="33">
        <f t="shared" si="3"/>
        <v>3.0195026897390287E-2</v>
      </c>
      <c r="G43" s="35">
        <v>1237.1199999999999</v>
      </c>
      <c r="H43" s="33">
        <f t="shared" si="4"/>
        <v>2.1699971958965003E-2</v>
      </c>
      <c r="I43" s="35">
        <v>1407.5183</v>
      </c>
      <c r="J43" s="33">
        <f t="shared" si="4"/>
        <v>3.3999895996772445E-3</v>
      </c>
      <c r="K43" s="35">
        <v>1665.2064</v>
      </c>
      <c r="L43" s="58">
        <v>6.2199999999999998E-2</v>
      </c>
      <c r="M43" s="46">
        <v>1249.2313000000001</v>
      </c>
      <c r="N43" s="189"/>
      <c r="O43" s="189"/>
    </row>
    <row r="44" spans="1:15" ht="12.75" hidden="1" customHeight="1" thickBot="1">
      <c r="A44" s="130" t="s">
        <v>13</v>
      </c>
      <c r="B44" s="7">
        <v>571.77</v>
      </c>
      <c r="C44" s="240"/>
      <c r="D44" s="257"/>
      <c r="E44" s="240"/>
      <c r="F44" s="37">
        <f t="shared" si="3"/>
        <v>1.1494438696326936E-2</v>
      </c>
      <c r="G44" s="39">
        <v>1251.3399999999999</v>
      </c>
      <c r="H44" s="37">
        <f t="shared" si="4"/>
        <v>1.6599997314422188E-2</v>
      </c>
      <c r="I44" s="39">
        <v>1430.8831</v>
      </c>
      <c r="J44" s="37">
        <f t="shared" si="4"/>
        <v>1.4699979534068541E-2</v>
      </c>
      <c r="K44" s="39">
        <v>1689.6849</v>
      </c>
      <c r="L44" s="60">
        <v>2.3199999999999998E-2</v>
      </c>
      <c r="M44" s="48">
        <v>1278.2135000000001</v>
      </c>
      <c r="N44" s="190"/>
      <c r="O44" s="190"/>
    </row>
    <row r="45" spans="1:15" ht="16.5" hidden="1" customHeight="1" thickBot="1">
      <c r="A45" s="210">
        <v>2013</v>
      </c>
      <c r="B45" s="211"/>
      <c r="C45" s="239"/>
      <c r="D45" s="254"/>
      <c r="E45" s="239"/>
      <c r="F45" s="211"/>
      <c r="G45" s="211"/>
      <c r="H45" s="211"/>
      <c r="I45" s="211"/>
      <c r="J45" s="211"/>
      <c r="K45" s="211"/>
      <c r="L45" s="211"/>
      <c r="M45" s="211"/>
      <c r="N45" s="2"/>
      <c r="O45" s="2"/>
    </row>
    <row r="46" spans="1:15" ht="13.8" hidden="1" thickBot="1">
      <c r="A46" s="131" t="s">
        <v>14</v>
      </c>
      <c r="B46" s="10">
        <v>577.58000000000004</v>
      </c>
      <c r="C46" s="243"/>
      <c r="D46" s="255"/>
      <c r="E46" s="243"/>
      <c r="F46" s="30">
        <f>+G46/G44-1</f>
        <v>1.9059568142950845E-2</v>
      </c>
      <c r="G46" s="32">
        <v>1275.19</v>
      </c>
      <c r="H46" s="30">
        <f>+I46/I44-1</f>
        <v>2.3500032951678573E-2</v>
      </c>
      <c r="I46" s="32">
        <v>1464.5089</v>
      </c>
      <c r="J46" s="30">
        <f>+K46/K44-1</f>
        <v>4.3099988642852916E-2</v>
      </c>
      <c r="K46" s="32">
        <v>1762.5102999999999</v>
      </c>
      <c r="L46" s="72">
        <v>0</v>
      </c>
      <c r="M46" s="49">
        <v>1278.2135000000001</v>
      </c>
      <c r="N46" s="188"/>
      <c r="O46" s="188"/>
    </row>
    <row r="47" spans="1:15" ht="13.8" hidden="1" thickBot="1">
      <c r="A47" s="132" t="s">
        <v>18</v>
      </c>
      <c r="B47" s="6">
        <v>583.67999999999995</v>
      </c>
      <c r="C47" s="70"/>
      <c r="D47" s="229"/>
      <c r="E47" s="70"/>
      <c r="F47" s="33">
        <f>+G47/G46-1</f>
        <v>9.2143131611759355E-3</v>
      </c>
      <c r="G47" s="35">
        <v>1286.94</v>
      </c>
      <c r="H47" s="33">
        <f>+I47/I46-1</f>
        <v>4.7999708298120947E-3</v>
      </c>
      <c r="I47" s="35">
        <v>1471.5385000000001</v>
      </c>
      <c r="J47" s="33">
        <f>+K47/K46-1</f>
        <v>0</v>
      </c>
      <c r="K47" s="35">
        <v>1762.5102999999999</v>
      </c>
      <c r="L47" s="73">
        <v>1.0200000000000001E-2</v>
      </c>
      <c r="M47" s="46">
        <v>1291.2513000000001</v>
      </c>
      <c r="N47" s="189"/>
      <c r="O47" s="189"/>
    </row>
    <row r="48" spans="1:15" ht="13.8" hidden="1" thickBot="1">
      <c r="A48" s="132" t="s">
        <v>21</v>
      </c>
      <c r="B48" s="6">
        <v>589.55999999999995</v>
      </c>
      <c r="C48" s="70"/>
      <c r="D48" s="229"/>
      <c r="E48" s="70"/>
      <c r="F48" s="33">
        <f t="shared" ref="F48:F57" si="5">+G48/G47-1</f>
        <v>2.4935117410290975E-2</v>
      </c>
      <c r="G48" s="35">
        <v>1319.03</v>
      </c>
      <c r="H48" s="33">
        <f t="shared" ref="H48:J57" si="6">+I48/I47-1</f>
        <v>1.8399994291688593E-2</v>
      </c>
      <c r="I48" s="35">
        <v>1498.6148000000001</v>
      </c>
      <c r="J48" s="33">
        <f t="shared" si="6"/>
        <v>3.5000079148475027E-3</v>
      </c>
      <c r="K48" s="35">
        <v>1768.6791000000001</v>
      </c>
      <c r="L48" s="58">
        <v>5.0200000000000002E-2</v>
      </c>
      <c r="M48" s="46">
        <v>1356.0720999999999</v>
      </c>
      <c r="N48" s="189"/>
      <c r="O48" s="189"/>
    </row>
    <row r="49" spans="1:15" ht="13.8" hidden="1" thickBot="1">
      <c r="A49" s="132" t="s">
        <v>6</v>
      </c>
      <c r="B49" s="6">
        <v>595.22</v>
      </c>
      <c r="C49" s="70"/>
      <c r="D49" s="229"/>
      <c r="E49" s="70"/>
      <c r="F49" s="33">
        <f t="shared" si="5"/>
        <v>1.9051879032319308E-2</v>
      </c>
      <c r="G49" s="35">
        <v>1344.16</v>
      </c>
      <c r="H49" s="33">
        <f t="shared" si="6"/>
        <v>2.970002698491947E-2</v>
      </c>
      <c r="I49" s="35">
        <v>1543.1236999999999</v>
      </c>
      <c r="J49" s="33">
        <f t="shared" si="6"/>
        <v>7.170000482280825E-2</v>
      </c>
      <c r="K49" s="35">
        <v>1895.4934000000001</v>
      </c>
      <c r="L49" s="58">
        <v>0</v>
      </c>
      <c r="M49" s="46">
        <v>1356.0720999999999</v>
      </c>
      <c r="N49" s="189"/>
      <c r="O49" s="189"/>
    </row>
    <row r="50" spans="1:15" ht="13.8" hidden="1" thickBot="1">
      <c r="A50" s="132" t="s">
        <v>15</v>
      </c>
      <c r="B50" s="6">
        <v>612.32000000000005</v>
      </c>
      <c r="C50" s="70"/>
      <c r="D50" s="229"/>
      <c r="E50" s="233"/>
      <c r="F50" s="27">
        <f t="shared" si="5"/>
        <v>1.2230686822997106E-2</v>
      </c>
      <c r="G50" s="35">
        <v>1360.6</v>
      </c>
      <c r="H50" s="27">
        <f t="shared" si="6"/>
        <v>1.7199982088279997E-2</v>
      </c>
      <c r="I50" s="35">
        <v>1569.6654000000001</v>
      </c>
      <c r="J50" s="27">
        <f t="shared" si="6"/>
        <v>1.5200000168821282E-2</v>
      </c>
      <c r="K50" s="35">
        <v>1924.3048999999999</v>
      </c>
      <c r="L50" s="58">
        <v>0</v>
      </c>
      <c r="M50" s="46">
        <v>1356.0720999999999</v>
      </c>
      <c r="N50" s="189"/>
      <c r="O50" s="189"/>
    </row>
    <row r="51" spans="1:15" ht="13.8" hidden="1" thickBot="1">
      <c r="A51" s="132" t="s">
        <v>3</v>
      </c>
      <c r="B51" s="6">
        <v>610.80999999999995</v>
      </c>
      <c r="C51" s="70"/>
      <c r="D51" s="229"/>
      <c r="E51" s="70"/>
      <c r="F51" s="33">
        <f t="shared" si="5"/>
        <v>8.5697486403057965E-3</v>
      </c>
      <c r="G51" s="35">
        <v>1372.26</v>
      </c>
      <c r="H51" s="33">
        <f t="shared" si="6"/>
        <v>1.1100008957322993E-2</v>
      </c>
      <c r="I51" s="35">
        <v>1587.0887</v>
      </c>
      <c r="J51" s="33">
        <f t="shared" si="6"/>
        <v>1.8799983308258605E-2</v>
      </c>
      <c r="K51" s="35">
        <v>1960.4818</v>
      </c>
      <c r="L51" s="58">
        <v>0</v>
      </c>
      <c r="M51" s="46">
        <v>1356.0720999999999</v>
      </c>
      <c r="N51" s="189"/>
      <c r="O51" s="189"/>
    </row>
    <row r="52" spans="1:15" ht="13.8" hidden="1" thickBot="1">
      <c r="A52" s="132" t="s">
        <v>16</v>
      </c>
      <c r="B52" s="6">
        <v>636.16</v>
      </c>
      <c r="C52" s="70"/>
      <c r="D52" s="229"/>
      <c r="E52" s="70"/>
      <c r="F52" s="33">
        <f t="shared" si="5"/>
        <v>5.9995919140687581E-2</v>
      </c>
      <c r="G52" s="35">
        <v>1454.59</v>
      </c>
      <c r="H52" s="33">
        <f t="shared" si="6"/>
        <v>4.5399983000319999E-2</v>
      </c>
      <c r="I52" s="35">
        <v>1659.1424999999999</v>
      </c>
      <c r="J52" s="33">
        <f t="shared" si="6"/>
        <v>4.5000162715103098E-3</v>
      </c>
      <c r="K52" s="35">
        <v>1969.3039999999999</v>
      </c>
      <c r="L52" s="58">
        <v>0.13</v>
      </c>
      <c r="M52" s="46">
        <v>1532.3615</v>
      </c>
      <c r="N52" s="189"/>
      <c r="O52" s="189"/>
    </row>
    <row r="53" spans="1:15" ht="13.2" hidden="1" customHeight="1">
      <c r="A53" s="132" t="s">
        <v>4</v>
      </c>
      <c r="B53" s="6">
        <v>642.48</v>
      </c>
      <c r="C53" s="70"/>
      <c r="D53" s="229"/>
      <c r="E53" s="240"/>
      <c r="F53" s="36">
        <f t="shared" si="5"/>
        <v>9.5300163033549268E-3</v>
      </c>
      <c r="G53" s="35">
        <v>1468.4522664146971</v>
      </c>
      <c r="H53" s="36">
        <f t="shared" si="6"/>
        <v>1.1100010999657961E-2</v>
      </c>
      <c r="I53" s="35">
        <v>1677.559</v>
      </c>
      <c r="J53" s="36">
        <f t="shared" si="6"/>
        <v>2.0399999187530327E-2</v>
      </c>
      <c r="K53" s="35">
        <v>2009.4777999999999</v>
      </c>
      <c r="L53" s="58">
        <v>0</v>
      </c>
      <c r="M53" s="46">
        <v>1532.3615</v>
      </c>
      <c r="N53" s="189"/>
      <c r="O53" s="189"/>
    </row>
    <row r="54" spans="1:15" ht="13.8" hidden="1" thickBot="1">
      <c r="A54" s="132" t="s">
        <v>20</v>
      </c>
      <c r="B54" s="6">
        <v>650.91999999999996</v>
      </c>
      <c r="C54" s="70"/>
      <c r="D54" s="229"/>
      <c r="E54" s="70"/>
      <c r="F54" s="33">
        <f t="shared" si="5"/>
        <v>3.2059152980146166E-3</v>
      </c>
      <c r="G54" s="35">
        <v>1473.16</v>
      </c>
      <c r="H54" s="33">
        <f t="shared" si="6"/>
        <v>3.9000118624739066E-3</v>
      </c>
      <c r="I54" s="35">
        <v>1684.1015</v>
      </c>
      <c r="J54" s="33">
        <f t="shared" si="6"/>
        <v>5.4000098931175078E-3</v>
      </c>
      <c r="K54" s="35">
        <v>2020.329</v>
      </c>
      <c r="L54" s="58">
        <v>0</v>
      </c>
      <c r="M54" s="46">
        <v>1532.3615</v>
      </c>
      <c r="N54" s="189"/>
      <c r="O54" s="189"/>
    </row>
    <row r="55" spans="1:15" ht="13.8" hidden="1" thickBot="1">
      <c r="A55" s="132" t="s">
        <v>17</v>
      </c>
      <c r="B55" s="6">
        <v>658.61</v>
      </c>
      <c r="C55" s="70"/>
      <c r="D55" s="229"/>
      <c r="E55" s="70"/>
      <c r="F55" s="33">
        <f t="shared" si="5"/>
        <v>6.0482228678486738E-3</v>
      </c>
      <c r="G55" s="35">
        <v>1482.07</v>
      </c>
      <c r="H55" s="33">
        <f t="shared" si="6"/>
        <v>4.5000256813501061E-3</v>
      </c>
      <c r="I55" s="35">
        <v>1691.68</v>
      </c>
      <c r="J55" s="33">
        <f t="shared" si="6"/>
        <v>3.3999907935786666E-3</v>
      </c>
      <c r="K55" s="35">
        <v>2027.1981000000001</v>
      </c>
      <c r="L55" s="58">
        <v>0</v>
      </c>
      <c r="M55" s="46">
        <v>1532.3615</v>
      </c>
      <c r="N55" s="189"/>
      <c r="O55" s="189"/>
    </row>
    <row r="56" spans="1:15" ht="13.8" hidden="1" thickBot="1">
      <c r="A56" s="132" t="s">
        <v>12</v>
      </c>
      <c r="B56" s="6">
        <v>662.87</v>
      </c>
      <c r="C56" s="70"/>
      <c r="D56" s="229"/>
      <c r="E56" s="70"/>
      <c r="F56" s="33">
        <f t="shared" si="5"/>
        <v>4.5713090474808871E-2</v>
      </c>
      <c r="G56" s="35">
        <v>1549.82</v>
      </c>
      <c r="H56" s="33">
        <f t="shared" si="6"/>
        <v>4.7799997635486591E-2</v>
      </c>
      <c r="I56" s="35">
        <v>1772.5423000000001</v>
      </c>
      <c r="J56" s="33">
        <f t="shared" si="6"/>
        <v>6.779998461916481E-2</v>
      </c>
      <c r="K56" s="35">
        <v>2164.6421</v>
      </c>
      <c r="L56" s="58">
        <v>6.2E-2</v>
      </c>
      <c r="M56" s="46">
        <v>1627.3679000000002</v>
      </c>
      <c r="N56" s="189"/>
      <c r="O56" s="189"/>
    </row>
    <row r="57" spans="1:15" ht="12.75" hidden="1" customHeight="1" thickBot="1">
      <c r="A57" s="133" t="s">
        <v>13</v>
      </c>
      <c r="B57" s="7">
        <v>656.17</v>
      </c>
      <c r="C57" s="240"/>
      <c r="D57" s="257"/>
      <c r="E57" s="240"/>
      <c r="F57" s="37">
        <f t="shared" si="5"/>
        <v>1.0833516150262623E-2</v>
      </c>
      <c r="G57" s="39">
        <v>1566.61</v>
      </c>
      <c r="H57" s="37">
        <f t="shared" si="6"/>
        <v>1.1900026306847611E-2</v>
      </c>
      <c r="I57" s="39">
        <v>1793.6356000000001</v>
      </c>
      <c r="J57" s="37">
        <f t="shared" si="6"/>
        <v>1.8099989832037311E-2</v>
      </c>
      <c r="K57" s="39">
        <v>2203.8220999999999</v>
      </c>
      <c r="L57" s="60">
        <v>0</v>
      </c>
      <c r="M57" s="48">
        <v>1627.3679000000002</v>
      </c>
      <c r="N57" s="190"/>
      <c r="O57" s="190"/>
    </row>
    <row r="58" spans="1:15" ht="12.75" hidden="1" customHeight="1" thickBot="1">
      <c r="A58" s="210">
        <v>2014</v>
      </c>
      <c r="B58" s="211"/>
      <c r="C58" s="239"/>
      <c r="D58" s="254"/>
      <c r="E58" s="244"/>
      <c r="F58" s="361"/>
      <c r="G58" s="362"/>
      <c r="H58" s="362"/>
      <c r="I58" s="362"/>
      <c r="J58" s="362"/>
      <c r="K58" s="362"/>
      <c r="L58" s="362"/>
      <c r="M58" s="363"/>
      <c r="N58" s="2"/>
      <c r="O58" s="2"/>
    </row>
    <row r="59" spans="1:15" ht="12.75" hidden="1" customHeight="1">
      <c r="A59" s="134" t="s">
        <v>14</v>
      </c>
      <c r="B59" s="10">
        <v>688.67</v>
      </c>
      <c r="C59" s="243">
        <v>934.33619002336945</v>
      </c>
      <c r="D59" s="255"/>
      <c r="E59" s="243"/>
      <c r="F59" s="30">
        <f>+G59/G57-1</f>
        <v>4.695488985771834E-2</v>
      </c>
      <c r="G59" s="32">
        <v>1640.17</v>
      </c>
      <c r="H59" s="30">
        <f>+I59/I57-1</f>
        <v>5.8000019624945054E-2</v>
      </c>
      <c r="I59" s="32">
        <v>1897.6665</v>
      </c>
      <c r="J59" s="30">
        <f>+K59/K57-1</f>
        <v>8.440000669745551E-2</v>
      </c>
      <c r="K59" s="32">
        <v>2389.8247000000001</v>
      </c>
      <c r="L59" s="50">
        <v>0</v>
      </c>
      <c r="M59" s="31">
        <v>1627.3679000000002</v>
      </c>
      <c r="N59" s="188"/>
      <c r="O59" s="188"/>
    </row>
    <row r="60" spans="1:15" ht="12.75" hidden="1" customHeight="1">
      <c r="A60" s="132" t="s">
        <v>18</v>
      </c>
      <c r="B60" s="6">
        <v>723.94</v>
      </c>
      <c r="C60" s="70">
        <v>978.60325697028588</v>
      </c>
      <c r="D60" s="229"/>
      <c r="E60" s="70"/>
      <c r="F60" s="33">
        <f>+G60/G59-1</f>
        <v>3.8221647756025101E-2</v>
      </c>
      <c r="G60" s="35">
        <v>1702.86</v>
      </c>
      <c r="H60" s="33">
        <f>+I60/I59-1</f>
        <v>5.3700004716318528E-2</v>
      </c>
      <c r="I60" s="35">
        <v>1999.5711999999999</v>
      </c>
      <c r="J60" s="33">
        <f>+K60/K59-1</f>
        <v>5.7700006197107134E-2</v>
      </c>
      <c r="K60" s="35">
        <v>2527.7175999999999</v>
      </c>
      <c r="L60" s="58">
        <v>1.09E-2</v>
      </c>
      <c r="M60" s="34">
        <v>1645.1061999999999</v>
      </c>
      <c r="N60" s="189"/>
      <c r="O60" s="189"/>
    </row>
    <row r="61" spans="1:15" ht="12.75" hidden="1" customHeight="1">
      <c r="A61" s="135" t="s">
        <v>21</v>
      </c>
      <c r="B61" s="6">
        <v>741.56</v>
      </c>
      <c r="C61" s="70">
        <v>1040.5419938330967</v>
      </c>
      <c r="D61" s="229"/>
      <c r="E61" s="70"/>
      <c r="F61" s="33">
        <f t="shared" ref="F61:F70" si="7">+G61/G60-1</f>
        <v>4.2510834713364698E-2</v>
      </c>
      <c r="G61" s="45">
        <v>1775.25</v>
      </c>
      <c r="H61" s="33">
        <f t="shared" ref="H61:J70" si="8">+I61/I60-1</f>
        <v>4.5300012322642136E-2</v>
      </c>
      <c r="I61" s="41">
        <v>2090.1518000000001</v>
      </c>
      <c r="J61" s="33">
        <f t="shared" si="8"/>
        <v>5.5499989397549854E-2</v>
      </c>
      <c r="K61" s="41">
        <v>2668.0059000000001</v>
      </c>
      <c r="L61" s="62">
        <v>0.05</v>
      </c>
      <c r="M61" s="42">
        <v>1727.3615</v>
      </c>
      <c r="N61" s="189"/>
      <c r="O61" s="189"/>
    </row>
    <row r="62" spans="1:15" ht="12.75" hidden="1" customHeight="1">
      <c r="A62" s="136" t="s">
        <v>6</v>
      </c>
      <c r="B62" s="6">
        <v>754.31</v>
      </c>
      <c r="C62" s="70">
        <v>1101.9533166314045</v>
      </c>
      <c r="D62" s="229"/>
      <c r="E62" s="70"/>
      <c r="F62" s="33">
        <f t="shared" si="7"/>
        <v>1.3541754682439011E-2</v>
      </c>
      <c r="G62" s="46">
        <v>1799.29</v>
      </c>
      <c r="H62" s="33">
        <f t="shared" si="8"/>
        <v>1.950001908952248E-2</v>
      </c>
      <c r="I62" s="35">
        <v>2130.9097999999999</v>
      </c>
      <c r="J62" s="33">
        <f t="shared" si="8"/>
        <v>4.9500002979753432E-2</v>
      </c>
      <c r="K62" s="35">
        <v>2800.0721999999996</v>
      </c>
      <c r="L62" s="58">
        <v>0</v>
      </c>
      <c r="M62" s="34">
        <v>1727.3615</v>
      </c>
      <c r="N62" s="189"/>
      <c r="O62" s="189"/>
    </row>
    <row r="63" spans="1:15" ht="12.75" hidden="1" customHeight="1">
      <c r="A63" s="136" t="s">
        <v>15</v>
      </c>
      <c r="B63" s="6">
        <v>768.4</v>
      </c>
      <c r="C63" s="70">
        <v>1158.9222798841117</v>
      </c>
      <c r="D63" s="229"/>
      <c r="E63" s="233"/>
      <c r="F63" s="27">
        <f t="shared" si="7"/>
        <v>1.1915811236654417E-2</v>
      </c>
      <c r="G63" s="46">
        <v>1820.73</v>
      </c>
      <c r="H63" s="27">
        <f t="shared" si="8"/>
        <v>1.4999977943693343E-2</v>
      </c>
      <c r="I63" s="35">
        <v>2162.8733999999999</v>
      </c>
      <c r="J63" s="27">
        <f t="shared" si="8"/>
        <v>3.5500013178231704E-2</v>
      </c>
      <c r="K63" s="35">
        <v>2899.4748</v>
      </c>
      <c r="L63" s="58">
        <v>0</v>
      </c>
      <c r="M63" s="34">
        <v>1727.3615</v>
      </c>
      <c r="N63" s="189"/>
      <c r="O63" s="189"/>
    </row>
    <row r="64" spans="1:15" ht="12.75" hidden="1" customHeight="1">
      <c r="A64" s="136" t="s">
        <v>3</v>
      </c>
      <c r="B64" s="6">
        <v>779.97</v>
      </c>
      <c r="C64" s="70">
        <v>1214.824148470205</v>
      </c>
      <c r="D64" s="229"/>
      <c r="E64" s="70"/>
      <c r="F64" s="33">
        <f t="shared" si="7"/>
        <v>1.315406457849333E-2</v>
      </c>
      <c r="G64" s="46">
        <v>1844.68</v>
      </c>
      <c r="H64" s="33">
        <f t="shared" si="8"/>
        <v>1.7299995459743478E-2</v>
      </c>
      <c r="I64" s="35">
        <v>2200.2910999999999</v>
      </c>
      <c r="J64" s="33">
        <f t="shared" si="8"/>
        <v>9.9999834452777492E-3</v>
      </c>
      <c r="K64" s="35">
        <v>2928.4695000000002</v>
      </c>
      <c r="L64" s="58">
        <v>0</v>
      </c>
      <c r="M64" s="34">
        <v>1727.3615</v>
      </c>
      <c r="N64" s="189"/>
      <c r="O64" s="189"/>
    </row>
    <row r="65" spans="1:15" ht="12.75" hidden="1" customHeight="1">
      <c r="A65" s="136" t="s">
        <v>16</v>
      </c>
      <c r="B65" s="6">
        <v>790.47</v>
      </c>
      <c r="C65" s="70">
        <v>1300.837282675061</v>
      </c>
      <c r="D65" s="229"/>
      <c r="E65" s="70"/>
      <c r="F65" s="33">
        <f t="shared" si="7"/>
        <v>8.7554480993993433E-2</v>
      </c>
      <c r="G65" s="46">
        <v>2006.19</v>
      </c>
      <c r="H65" s="33">
        <f t="shared" si="8"/>
        <v>6.8499981661517495E-2</v>
      </c>
      <c r="I65" s="35">
        <v>2351.011</v>
      </c>
      <c r="J65" s="33">
        <f t="shared" si="8"/>
        <v>4.0000006829506107E-2</v>
      </c>
      <c r="K65" s="35">
        <v>3045.6083000000003</v>
      </c>
      <c r="L65" s="58">
        <v>0.18</v>
      </c>
      <c r="M65" s="34">
        <v>2038.2866000000001</v>
      </c>
      <c r="N65" s="189"/>
      <c r="O65" s="189"/>
    </row>
    <row r="66" spans="1:15" ht="12.75" hidden="1" customHeight="1">
      <c r="A66" s="137" t="s">
        <v>4</v>
      </c>
      <c r="B66" s="6">
        <v>803.37</v>
      </c>
      <c r="C66" s="70">
        <v>1407.1975423211811</v>
      </c>
      <c r="D66" s="229"/>
      <c r="E66" s="240"/>
      <c r="F66" s="36">
        <f t="shared" si="7"/>
        <v>6.3453611073727156E-3</v>
      </c>
      <c r="G66" s="45">
        <v>2018.92</v>
      </c>
      <c r="H66" s="36">
        <f t="shared" si="8"/>
        <v>6.0000144618634899E-3</v>
      </c>
      <c r="I66" s="41">
        <v>2365.1170999999999</v>
      </c>
      <c r="J66" s="36">
        <f t="shared" si="8"/>
        <v>2.4999931869109648E-3</v>
      </c>
      <c r="K66" s="41">
        <v>3053.2222999999999</v>
      </c>
      <c r="L66" s="62">
        <v>0</v>
      </c>
      <c r="M66" s="42">
        <v>2038.2866000000001</v>
      </c>
      <c r="N66" s="189"/>
      <c r="O66" s="189"/>
    </row>
    <row r="67" spans="1:15" ht="12.75" hidden="1" customHeight="1">
      <c r="A67" s="138" t="s">
        <v>5</v>
      </c>
      <c r="B67" s="6">
        <v>816.18</v>
      </c>
      <c r="C67" s="70">
        <v>1484.3423363897232</v>
      </c>
      <c r="D67" s="229"/>
      <c r="E67" s="70"/>
      <c r="F67" s="33">
        <f t="shared" si="7"/>
        <v>1.447803776276424E-2</v>
      </c>
      <c r="G67" s="47">
        <v>2048.15</v>
      </c>
      <c r="H67" s="33">
        <f t="shared" si="8"/>
        <v>1.8799999374238041E-2</v>
      </c>
      <c r="I67" s="43">
        <v>2409.5812999999998</v>
      </c>
      <c r="J67" s="33">
        <f t="shared" si="8"/>
        <v>3.8899984452491543E-2</v>
      </c>
      <c r="K67" s="43">
        <v>3171.9926</v>
      </c>
      <c r="L67" s="59">
        <v>0</v>
      </c>
      <c r="M67" s="44">
        <v>2038.2866000000001</v>
      </c>
      <c r="N67" s="189"/>
      <c r="O67" s="189"/>
    </row>
    <row r="68" spans="1:15" ht="12.75" hidden="1" customHeight="1">
      <c r="A68" s="138" t="s">
        <v>17</v>
      </c>
      <c r="B68" s="6">
        <v>826.18</v>
      </c>
      <c r="C68" s="70">
        <v>1555.2267205418964</v>
      </c>
      <c r="D68" s="229"/>
      <c r="E68" s="70"/>
      <c r="F68" s="33">
        <f t="shared" si="7"/>
        <v>2.9245904840953241E-3</v>
      </c>
      <c r="G68" s="46">
        <v>2054.14</v>
      </c>
      <c r="H68" s="33">
        <f t="shared" si="8"/>
        <v>3.4000097859325784E-3</v>
      </c>
      <c r="I68" s="35">
        <v>2417.7739000000001</v>
      </c>
      <c r="J68" s="33">
        <f t="shared" si="8"/>
        <v>2.2000051324204684E-3</v>
      </c>
      <c r="K68" s="35">
        <v>3178.9709999999995</v>
      </c>
      <c r="L68" s="58">
        <v>0</v>
      </c>
      <c r="M68" s="34">
        <v>2038.2866000000001</v>
      </c>
      <c r="N68" s="189"/>
      <c r="O68" s="189"/>
    </row>
    <row r="69" spans="1:15" ht="12.75" hidden="1" customHeight="1">
      <c r="A69" s="138" t="s">
        <v>12</v>
      </c>
      <c r="B69" s="6">
        <v>833.72</v>
      </c>
      <c r="C69" s="70">
        <v>1653.1188909161824</v>
      </c>
      <c r="D69" s="229"/>
      <c r="E69" s="70"/>
      <c r="F69" s="33">
        <f t="shared" si="7"/>
        <v>3.1701831423369464E-2</v>
      </c>
      <c r="G69" s="46">
        <v>2119.2600000000002</v>
      </c>
      <c r="H69" s="33">
        <f t="shared" si="8"/>
        <v>2.2399985374976561E-2</v>
      </c>
      <c r="I69" s="35">
        <v>2471.9320000000002</v>
      </c>
      <c r="J69" s="33">
        <f t="shared" si="8"/>
        <v>0</v>
      </c>
      <c r="K69" s="35">
        <v>3178.9709999999995</v>
      </c>
      <c r="L69" s="58">
        <v>6.7799999999999999E-2</v>
      </c>
      <c r="M69" s="34">
        <v>2176.4823999999999</v>
      </c>
      <c r="N69" s="189"/>
      <c r="O69" s="189"/>
    </row>
    <row r="70" spans="1:15" ht="12.75" hidden="1" customHeight="1" thickBot="1">
      <c r="A70" s="139" t="s">
        <v>26</v>
      </c>
      <c r="B70" s="7">
        <v>841.66</v>
      </c>
      <c r="C70" s="240">
        <v>1754.575551529618</v>
      </c>
      <c r="D70" s="257"/>
      <c r="E70" s="240"/>
      <c r="F70" s="37">
        <f t="shared" si="7"/>
        <v>5.1480233666467701E-3</v>
      </c>
      <c r="G70" s="48">
        <v>2130.17</v>
      </c>
      <c r="H70" s="37">
        <f t="shared" si="8"/>
        <v>4.1999941745969327E-3</v>
      </c>
      <c r="I70" s="39">
        <v>2482.3141000000001</v>
      </c>
      <c r="J70" s="37">
        <f t="shared" si="8"/>
        <v>1.999986788177921E-3</v>
      </c>
      <c r="K70" s="39">
        <v>3185.3289</v>
      </c>
      <c r="L70" s="60">
        <v>0</v>
      </c>
      <c r="M70" s="38">
        <v>2176.4823999999999</v>
      </c>
      <c r="N70" s="190"/>
      <c r="O70" s="190"/>
    </row>
    <row r="71" spans="1:15" ht="15.75" hidden="1" customHeight="1" thickBot="1">
      <c r="A71" s="210">
        <v>2015</v>
      </c>
      <c r="B71" s="211"/>
      <c r="C71" s="239"/>
      <c r="D71" s="254"/>
      <c r="E71" s="239"/>
      <c r="F71" s="211"/>
      <c r="G71" s="211"/>
      <c r="H71" s="211"/>
      <c r="I71" s="211"/>
      <c r="J71" s="211"/>
      <c r="K71" s="211"/>
      <c r="L71" s="211"/>
      <c r="M71" s="211"/>
      <c r="N71" s="2"/>
      <c r="O71" s="2"/>
    </row>
    <row r="72" spans="1:15" ht="13.8" hidden="1" thickBot="1">
      <c r="A72" s="131" t="s">
        <v>14</v>
      </c>
      <c r="B72" s="10">
        <v>843.35</v>
      </c>
      <c r="C72" s="243"/>
      <c r="D72" s="255"/>
      <c r="E72" s="243"/>
      <c r="F72" s="30">
        <f>+G72/G70-1</f>
        <v>-3.6147349742040591E-3</v>
      </c>
      <c r="G72" s="49">
        <v>2122.4699999999998</v>
      </c>
      <c r="H72" s="30">
        <f>+I72/I70-1</f>
        <v>-8.09998219000585E-3</v>
      </c>
      <c r="I72" s="32">
        <v>2462.2073999999998</v>
      </c>
      <c r="J72" s="30">
        <f>+K72/K70-1</f>
        <v>-4.6599991605262403E-2</v>
      </c>
      <c r="K72" s="32">
        <v>3036.8926000000001</v>
      </c>
      <c r="L72" s="50">
        <v>0</v>
      </c>
      <c r="M72" s="31">
        <v>2176.4823999999999</v>
      </c>
      <c r="N72" s="188"/>
      <c r="O72" s="188"/>
    </row>
    <row r="73" spans="1:15" ht="13.8" hidden="1" thickBot="1">
      <c r="A73" s="132" t="s">
        <v>2</v>
      </c>
      <c r="B73" s="6">
        <v>845.45</v>
      </c>
      <c r="C73" s="70"/>
      <c r="D73" s="229"/>
      <c r="E73" s="70"/>
      <c r="F73" s="33">
        <f>+G73/G72-1</f>
        <v>8.631452976956222E-3</v>
      </c>
      <c r="G73" s="46">
        <v>2140.79</v>
      </c>
      <c r="H73" s="33">
        <f>+I73/I72-1</f>
        <v>7.8999843798699398E-3</v>
      </c>
      <c r="I73" s="35">
        <v>2481.6588000000002</v>
      </c>
      <c r="J73" s="33">
        <f>+K73/K72-1</f>
        <v>7.5000018110618072E-3</v>
      </c>
      <c r="K73" s="35">
        <v>3059.6693</v>
      </c>
      <c r="L73" s="51">
        <v>1.4800000000000001E-2</v>
      </c>
      <c r="M73" s="34">
        <v>2208.6943000000001</v>
      </c>
      <c r="N73" s="189"/>
      <c r="O73" s="189"/>
    </row>
    <row r="74" spans="1:15" ht="13.8" hidden="1" thickBot="1">
      <c r="A74" s="132" t="s">
        <v>21</v>
      </c>
      <c r="B74" s="6">
        <v>853.75</v>
      </c>
      <c r="C74" s="70"/>
      <c r="D74" s="229"/>
      <c r="E74" s="70"/>
      <c r="F74" s="33">
        <f t="shared" ref="F74:F83" si="9">+G74/G73-1</f>
        <v>2.9811424754413229E-2</v>
      </c>
      <c r="G74" s="46">
        <v>2204.61</v>
      </c>
      <c r="H74" s="33">
        <f t="shared" ref="H74:H83" si="10">+I74/I73-1</f>
        <v>2.5999988394859175E-2</v>
      </c>
      <c r="I74" s="35">
        <v>2546.1819</v>
      </c>
      <c r="J74" s="33">
        <f t="shared" ref="J74:J83" si="11">+K74/K73-1</f>
        <v>9.5999917376692334E-3</v>
      </c>
      <c r="K74" s="35">
        <v>3089.0421000000001</v>
      </c>
      <c r="L74" s="51">
        <v>5.5599999999999997E-2</v>
      </c>
      <c r="M74" s="34">
        <v>2331.4976999999999</v>
      </c>
      <c r="N74" s="189"/>
      <c r="O74" s="189"/>
    </row>
    <row r="75" spans="1:15" ht="13.8" hidden="1" thickBot="1">
      <c r="A75" s="140" t="s">
        <v>6</v>
      </c>
      <c r="B75" s="6">
        <v>860.1</v>
      </c>
      <c r="C75" s="70"/>
      <c r="D75" s="229"/>
      <c r="E75" s="70"/>
      <c r="F75" s="33">
        <f t="shared" si="9"/>
        <v>5.0711917300565457E-3</v>
      </c>
      <c r="G75" s="46">
        <v>2215.79</v>
      </c>
      <c r="H75" s="33">
        <f t="shared" si="10"/>
        <v>5.6999855352046769E-3</v>
      </c>
      <c r="I75" s="35">
        <v>2560.6950999999999</v>
      </c>
      <c r="J75" s="33">
        <f t="shared" si="11"/>
        <v>1.3600008883012604E-2</v>
      </c>
      <c r="K75" s="35">
        <v>3131.0531000000001</v>
      </c>
      <c r="L75" s="51">
        <v>0</v>
      </c>
      <c r="M75" s="34">
        <v>2331.4976999999999</v>
      </c>
      <c r="N75" s="189"/>
      <c r="O75" s="189"/>
    </row>
    <row r="76" spans="1:15" ht="13.8" hidden="1" thickBot="1">
      <c r="A76" s="140" t="s">
        <v>15</v>
      </c>
      <c r="B76" s="6">
        <v>872.44</v>
      </c>
      <c r="C76" s="70"/>
      <c r="D76" s="229"/>
      <c r="E76" s="233"/>
      <c r="F76" s="27">
        <f t="shared" si="9"/>
        <v>8.9494040500228689E-3</v>
      </c>
      <c r="G76" s="46">
        <v>2235.62</v>
      </c>
      <c r="H76" s="27">
        <f t="shared" si="10"/>
        <v>1.1399990572872332E-2</v>
      </c>
      <c r="I76" s="46">
        <v>2589.8870000000002</v>
      </c>
      <c r="J76" s="27">
        <f t="shared" si="11"/>
        <v>1.8500005637080985E-2</v>
      </c>
      <c r="K76" s="35">
        <v>3188.9776000000002</v>
      </c>
      <c r="L76" s="52">
        <f t="shared" ref="L76:L89" si="12">100%-M75/M76</f>
        <v>0</v>
      </c>
      <c r="M76" s="34">
        <v>2331.4976999999999</v>
      </c>
      <c r="N76" s="189"/>
      <c r="O76" s="189"/>
    </row>
    <row r="77" spans="1:15" ht="13.8" hidden="1" thickBot="1">
      <c r="A77" s="129" t="s">
        <v>10</v>
      </c>
      <c r="B77" s="6">
        <v>884.23</v>
      </c>
      <c r="C77" s="70"/>
      <c r="D77" s="229"/>
      <c r="E77" s="70"/>
      <c r="F77" s="33">
        <f t="shared" si="9"/>
        <v>1.0167201939506709E-2</v>
      </c>
      <c r="G77" s="45">
        <v>2258.35</v>
      </c>
      <c r="H77" s="33">
        <f t="shared" si="10"/>
        <v>1.3600014209114164E-2</v>
      </c>
      <c r="I77" s="45">
        <v>2625.1095</v>
      </c>
      <c r="J77" s="33">
        <f t="shared" si="11"/>
        <v>1.8600005217973337E-2</v>
      </c>
      <c r="K77" s="35">
        <v>3248.2926000000002</v>
      </c>
      <c r="L77" s="53">
        <f t="shared" si="12"/>
        <v>0</v>
      </c>
      <c r="M77" s="42">
        <v>2331.4976999999999</v>
      </c>
      <c r="N77" s="189"/>
      <c r="O77" s="189"/>
    </row>
    <row r="78" spans="1:15" ht="13.8" hidden="1" thickBot="1">
      <c r="A78" s="129" t="s">
        <v>16</v>
      </c>
      <c r="B78" s="6">
        <v>897.04</v>
      </c>
      <c r="C78" s="70"/>
      <c r="D78" s="229"/>
      <c r="E78" s="70"/>
      <c r="F78" s="33">
        <f t="shared" si="9"/>
        <v>8.498682666548607E-2</v>
      </c>
      <c r="G78" s="54">
        <v>2450.2800000000002</v>
      </c>
      <c r="H78" s="33">
        <f t="shared" si="10"/>
        <v>6.5999989714714768E-2</v>
      </c>
      <c r="I78" s="54">
        <v>2798.3667</v>
      </c>
      <c r="J78" s="33">
        <f t="shared" si="11"/>
        <v>1.1600001797867687E-2</v>
      </c>
      <c r="K78" s="35">
        <v>3285.9728000000005</v>
      </c>
      <c r="L78" s="53">
        <f t="shared" si="12"/>
        <v>0.15254237719385511</v>
      </c>
      <c r="M78" s="28">
        <v>2751.1672999999996</v>
      </c>
      <c r="N78" s="189"/>
      <c r="O78" s="189"/>
    </row>
    <row r="79" spans="1:15" ht="13.8" hidden="1" thickBot="1">
      <c r="A79" s="124" t="s">
        <v>19</v>
      </c>
      <c r="B79" s="6">
        <v>909.85</v>
      </c>
      <c r="C79" s="70"/>
      <c r="D79" s="229"/>
      <c r="E79" s="240"/>
      <c r="F79" s="36">
        <f t="shared" si="9"/>
        <v>7.4481283771650197E-3</v>
      </c>
      <c r="G79" s="46">
        <v>2468.5300000000002</v>
      </c>
      <c r="H79" s="36">
        <f t="shared" si="10"/>
        <v>1.0199985584448124E-2</v>
      </c>
      <c r="I79" s="46">
        <v>2826.91</v>
      </c>
      <c r="J79" s="36">
        <f t="shared" si="11"/>
        <v>2.3100008618452295E-2</v>
      </c>
      <c r="K79" s="35">
        <v>3361.8788</v>
      </c>
      <c r="L79" s="52">
        <f t="shared" si="12"/>
        <v>0</v>
      </c>
      <c r="M79" s="34">
        <v>2751.1672999999996</v>
      </c>
      <c r="N79" s="189"/>
      <c r="O79" s="189"/>
    </row>
    <row r="80" spans="1:15" ht="13.8" hidden="1" thickBot="1">
      <c r="A80" s="129" t="s">
        <v>23</v>
      </c>
      <c r="B80" s="6">
        <v>922.14</v>
      </c>
      <c r="C80" s="70"/>
      <c r="D80" s="229"/>
      <c r="E80" s="70"/>
      <c r="F80" s="33">
        <f t="shared" si="9"/>
        <v>6.2020716782862362E-3</v>
      </c>
      <c r="G80" s="46">
        <v>2483.84</v>
      </c>
      <c r="H80" s="33">
        <f t="shared" si="10"/>
        <v>7.599994340109939E-3</v>
      </c>
      <c r="I80" s="35">
        <v>2848.3945000000003</v>
      </c>
      <c r="J80" s="33">
        <f t="shared" si="11"/>
        <v>1.2000135162515413E-3</v>
      </c>
      <c r="K80" s="35">
        <v>3365.9130999999998</v>
      </c>
      <c r="L80" s="52">
        <f t="shared" si="12"/>
        <v>0</v>
      </c>
      <c r="M80" s="34">
        <v>2751.1672999999996</v>
      </c>
      <c r="N80" s="189"/>
      <c r="O80" s="189"/>
    </row>
    <row r="81" spans="1:15" ht="13.8" hidden="1" thickBot="1">
      <c r="A81" s="141" t="s">
        <v>29</v>
      </c>
      <c r="B81" s="6">
        <v>930.69</v>
      </c>
      <c r="C81" s="70"/>
      <c r="D81" s="229"/>
      <c r="E81" s="70"/>
      <c r="F81" s="33">
        <f t="shared" si="9"/>
        <v>3.4341986601389429E-3</v>
      </c>
      <c r="G81" s="46">
        <v>2492.37</v>
      </c>
      <c r="H81" s="33">
        <f t="shared" si="10"/>
        <v>2.500004827280744E-3</v>
      </c>
      <c r="I81" s="35">
        <v>2855.5155</v>
      </c>
      <c r="J81" s="33">
        <f t="shared" si="11"/>
        <v>-5.0001290882983884E-4</v>
      </c>
      <c r="K81" s="35">
        <v>3364.2301000000002</v>
      </c>
      <c r="L81" s="52">
        <f t="shared" si="12"/>
        <v>0</v>
      </c>
      <c r="M81" s="34">
        <v>2751.1672999999996</v>
      </c>
      <c r="N81" s="189"/>
      <c r="O81" s="189"/>
    </row>
    <row r="82" spans="1:15" ht="13.8" hidden="1" thickBot="1">
      <c r="A82" s="142" t="s">
        <v>12</v>
      </c>
      <c r="B82" s="6" t="s">
        <v>49</v>
      </c>
      <c r="C82" s="70"/>
      <c r="D82" s="229"/>
      <c r="E82" s="70"/>
      <c r="F82" s="33">
        <f t="shared" si="9"/>
        <v>3.6358967569020573E-2</v>
      </c>
      <c r="G82" s="46">
        <v>2582.9899999999998</v>
      </c>
      <c r="H82" s="33">
        <f t="shared" si="10"/>
        <v>3.2399999229561161E-2</v>
      </c>
      <c r="I82" s="35">
        <v>2948.0342000000001</v>
      </c>
      <c r="J82" s="33">
        <f t="shared" si="11"/>
        <v>2.2699993083112879E-2</v>
      </c>
      <c r="K82" s="35">
        <v>3440.5981000000002</v>
      </c>
      <c r="L82" s="51">
        <f t="shared" si="12"/>
        <v>5.5980357624777155E-2</v>
      </c>
      <c r="M82" s="34">
        <v>2914.3115000000003</v>
      </c>
      <c r="N82" s="189"/>
      <c r="O82" s="189"/>
    </row>
    <row r="83" spans="1:15" ht="13.8" hidden="1" thickBot="1">
      <c r="A83" s="140" t="s">
        <v>13</v>
      </c>
      <c r="B83" s="7" t="s">
        <v>49</v>
      </c>
      <c r="C83" s="240"/>
      <c r="D83" s="257"/>
      <c r="E83" s="240"/>
      <c r="F83" s="37">
        <f t="shared" si="9"/>
        <v>3.6171258889891256E-2</v>
      </c>
      <c r="G83" s="47">
        <v>2676.42</v>
      </c>
      <c r="H83" s="37">
        <f t="shared" si="10"/>
        <v>2.5400010624028635E-2</v>
      </c>
      <c r="I83" s="43">
        <v>3022.9142999999999</v>
      </c>
      <c r="J83" s="37">
        <f t="shared" si="11"/>
        <v>-2.80000735918573E-3</v>
      </c>
      <c r="K83" s="43">
        <v>3430.9643999999998</v>
      </c>
      <c r="L83" s="55">
        <f t="shared" si="12"/>
        <v>0</v>
      </c>
      <c r="M83" s="44">
        <v>2914.3115000000003</v>
      </c>
      <c r="N83" s="190"/>
      <c r="O83" s="190"/>
    </row>
    <row r="84" spans="1:15" ht="16.5" hidden="1" customHeight="1" thickBot="1">
      <c r="A84" s="210">
        <v>2016</v>
      </c>
      <c r="B84" s="211"/>
      <c r="C84" s="239"/>
      <c r="D84" s="254"/>
      <c r="E84" s="239"/>
      <c r="F84" s="211"/>
      <c r="G84" s="211"/>
      <c r="H84" s="211"/>
      <c r="I84" s="211"/>
      <c r="J84" s="211"/>
      <c r="K84" s="211"/>
      <c r="L84" s="211"/>
      <c r="M84" s="211"/>
      <c r="N84" s="2"/>
      <c r="O84" s="2"/>
    </row>
    <row r="85" spans="1:15" ht="13.8" hidden="1" thickBot="1">
      <c r="A85" s="143" t="s">
        <v>30</v>
      </c>
      <c r="B85" s="10" t="s">
        <v>49</v>
      </c>
      <c r="C85" s="243"/>
      <c r="D85" s="255"/>
      <c r="E85" s="243"/>
      <c r="F85" s="30">
        <f>+G85/G83-1</f>
        <v>5.1042063652192216E-2</v>
      </c>
      <c r="G85" s="45">
        <v>2813.03</v>
      </c>
      <c r="H85" s="30">
        <f>+I85/I83-1</f>
        <v>6.2799994032249007E-2</v>
      </c>
      <c r="I85" s="41">
        <v>3212.7533000000003</v>
      </c>
      <c r="J85" s="30">
        <f>+K85/K83-1</f>
        <v>5.6800006435508532E-2</v>
      </c>
      <c r="K85" s="41">
        <v>3625.8432000000003</v>
      </c>
      <c r="L85" s="56">
        <f>100%-M83/M85</f>
        <v>0</v>
      </c>
      <c r="M85" s="42">
        <v>2914.3115000000003</v>
      </c>
      <c r="N85" s="188"/>
      <c r="O85" s="188"/>
    </row>
    <row r="86" spans="1:15" ht="13.8" hidden="1" thickBot="1">
      <c r="A86" s="144" t="s">
        <v>18</v>
      </c>
      <c r="B86" s="6" t="s">
        <v>49</v>
      </c>
      <c r="C86" s="70"/>
      <c r="D86" s="229"/>
      <c r="E86" s="70"/>
      <c r="F86" s="33">
        <f>+G86/G85-1</f>
        <v>2.2424218725004774E-2</v>
      </c>
      <c r="G86" s="46">
        <v>2876.11</v>
      </c>
      <c r="H86" s="33">
        <f>+I86/I85-1</f>
        <v>8.700014408202339E-3</v>
      </c>
      <c r="I86" s="35">
        <v>3240.7042999999999</v>
      </c>
      <c r="J86" s="33">
        <f>+K86/K85-1</f>
        <v>2.2000123998742183E-3</v>
      </c>
      <c r="K86" s="35">
        <v>3633.8200999999999</v>
      </c>
      <c r="L86" s="51">
        <f t="shared" si="12"/>
        <v>4.0832664162947507E-3</v>
      </c>
      <c r="M86" s="34">
        <v>2926.2602000000002</v>
      </c>
      <c r="N86" s="189"/>
      <c r="O86" s="189"/>
    </row>
    <row r="87" spans="1:15" ht="13.8" hidden="1" thickBot="1">
      <c r="A87" s="144" t="s">
        <v>21</v>
      </c>
      <c r="B87" s="6" t="s">
        <v>49</v>
      </c>
      <c r="C87" s="70"/>
      <c r="D87" s="229"/>
      <c r="E87" s="70"/>
      <c r="F87" s="33">
        <f t="shared" ref="F87:L96" si="13">+G87/G86-1</f>
        <v>8.7851299150588869E-2</v>
      </c>
      <c r="G87" s="46">
        <v>3128.78</v>
      </c>
      <c r="H87" s="33">
        <f t="shared" si="13"/>
        <v>9.9100001194184939E-2</v>
      </c>
      <c r="I87" s="35">
        <v>3561.8580999999999</v>
      </c>
      <c r="J87" s="33">
        <f t="shared" si="13"/>
        <v>5.2900004598466444E-2</v>
      </c>
      <c r="K87" s="35">
        <v>3826.0491999999999</v>
      </c>
      <c r="L87" s="51">
        <f t="shared" si="12"/>
        <v>6.7685999459586199E-2</v>
      </c>
      <c r="M87" s="34">
        <v>3138.7066999999997</v>
      </c>
      <c r="N87" s="189"/>
      <c r="O87" s="189"/>
    </row>
    <row r="88" spans="1:15" ht="13.8" hidden="1" thickBot="1">
      <c r="A88" s="144" t="s">
        <v>6</v>
      </c>
      <c r="B88" s="6" t="s">
        <v>49</v>
      </c>
      <c r="C88" s="70"/>
      <c r="D88" s="229"/>
      <c r="E88" s="70"/>
      <c r="F88" s="33">
        <f t="shared" si="13"/>
        <v>1.7470068205498679E-2</v>
      </c>
      <c r="G88" s="46">
        <v>3183.44</v>
      </c>
      <c r="H88" s="33">
        <f t="shared" si="13"/>
        <v>2.3300001760317324E-2</v>
      </c>
      <c r="I88" s="35">
        <v>3644.8494000000001</v>
      </c>
      <c r="J88" s="33">
        <f t="shared" si="13"/>
        <v>6.0999999686360606E-2</v>
      </c>
      <c r="K88" s="35">
        <v>4059.4382000000001</v>
      </c>
      <c r="L88" s="51">
        <f t="shared" si="12"/>
        <v>0</v>
      </c>
      <c r="M88" s="34">
        <v>3138.7066999999997</v>
      </c>
      <c r="N88" s="189"/>
      <c r="O88" s="189"/>
    </row>
    <row r="89" spans="1:15" ht="13.8" hidden="1" thickBot="1">
      <c r="A89" s="144" t="s">
        <v>32</v>
      </c>
      <c r="B89" s="6">
        <v>3.6</v>
      </c>
      <c r="C89" s="70"/>
      <c r="D89" s="229"/>
      <c r="E89" s="70"/>
      <c r="F89" s="74">
        <f t="shared" si="13"/>
        <v>2.2686150830548035E-2</v>
      </c>
      <c r="G89" s="46">
        <v>3255.66</v>
      </c>
      <c r="H89" s="33">
        <f t="shared" si="13"/>
        <v>2.9099995187729988E-2</v>
      </c>
      <c r="I89" s="35">
        <v>3750.9145000000003</v>
      </c>
      <c r="J89" s="33">
        <f t="shared" si="13"/>
        <v>8.4999988422043149E-2</v>
      </c>
      <c r="K89" s="35">
        <v>4404.4903999999997</v>
      </c>
      <c r="L89" s="51">
        <f t="shared" si="12"/>
        <v>0</v>
      </c>
      <c r="M89" s="34">
        <v>3138.7066999999997</v>
      </c>
      <c r="N89" s="189"/>
      <c r="O89" s="189"/>
    </row>
    <row r="90" spans="1:15" ht="13.8" hidden="1" thickBot="1">
      <c r="A90" s="145" t="s">
        <v>33</v>
      </c>
      <c r="B90" s="6">
        <v>3.2</v>
      </c>
      <c r="C90" s="70"/>
      <c r="D90" s="229"/>
      <c r="E90" s="70"/>
      <c r="F90" s="74">
        <f t="shared" si="13"/>
        <v>2.976355024787658E-3</v>
      </c>
      <c r="G90" s="34">
        <v>3265.35</v>
      </c>
      <c r="H90" s="33">
        <f t="shared" si="13"/>
        <v>1.4997675900103591E-3</v>
      </c>
      <c r="I90" s="34">
        <v>3756.54</v>
      </c>
      <c r="J90" s="33">
        <f t="shared" si="13"/>
        <v>-6.9937716290624508E-4</v>
      </c>
      <c r="K90" s="35">
        <v>4401.41</v>
      </c>
      <c r="L90" s="51">
        <f>100%-M89/M90</f>
        <v>1.0513873535122897E-6</v>
      </c>
      <c r="M90" s="34">
        <v>3138.71</v>
      </c>
      <c r="N90" s="189"/>
      <c r="O90" s="189"/>
    </row>
    <row r="91" spans="1:15" ht="13.8" hidden="1" thickBot="1">
      <c r="A91" s="144" t="s">
        <v>34</v>
      </c>
      <c r="B91" s="6">
        <v>2.7</v>
      </c>
      <c r="C91" s="70"/>
      <c r="D91" s="229"/>
      <c r="E91" s="70"/>
      <c r="F91" s="33">
        <f t="shared" si="13"/>
        <v>6.4896565452401855E-2</v>
      </c>
      <c r="G91" s="34">
        <v>3477.26</v>
      </c>
      <c r="H91" s="74">
        <f t="shared" si="13"/>
        <v>5.0400102221725307E-2</v>
      </c>
      <c r="I91" s="34">
        <v>3945.87</v>
      </c>
      <c r="J91" s="33">
        <f t="shared" ref="J91:J96" si="14">+K91/K90-1</f>
        <v>1.1996155777351802E-3</v>
      </c>
      <c r="K91" s="35">
        <v>4406.6899999999996</v>
      </c>
      <c r="L91" s="76">
        <f t="shared" si="13"/>
        <v>0.14999792908551601</v>
      </c>
      <c r="M91" s="75">
        <v>3609.51</v>
      </c>
      <c r="N91" s="189"/>
      <c r="O91" s="189"/>
    </row>
    <row r="92" spans="1:15" ht="13.8" hidden="1" thickBot="1">
      <c r="A92" s="144" t="s">
        <v>35</v>
      </c>
      <c r="B92" s="6">
        <v>0.4</v>
      </c>
      <c r="C92" s="70"/>
      <c r="D92" s="229"/>
      <c r="E92" s="70"/>
      <c r="F92" s="33">
        <f t="shared" si="13"/>
        <v>-5.8091715891261941E-4</v>
      </c>
      <c r="G92" s="34">
        <v>3475.24</v>
      </c>
      <c r="H92" s="74">
        <f t="shared" si="13"/>
        <v>-1.7005121810905743E-3</v>
      </c>
      <c r="I92" s="77">
        <v>3939.16</v>
      </c>
      <c r="J92" s="33">
        <f t="shared" si="14"/>
        <v>-2.9954455611802544E-4</v>
      </c>
      <c r="K92" s="35">
        <v>4405.37</v>
      </c>
      <c r="L92" s="74">
        <f t="shared" si="13"/>
        <v>0</v>
      </c>
      <c r="M92" s="34">
        <v>3609.51</v>
      </c>
      <c r="N92" s="189"/>
      <c r="O92" s="189"/>
    </row>
    <row r="93" spans="1:15" ht="13.8" hidden="1" thickBot="1">
      <c r="A93" s="145" t="s">
        <v>36</v>
      </c>
      <c r="B93" s="6">
        <v>0.4</v>
      </c>
      <c r="C93" s="70"/>
      <c r="D93" s="229"/>
      <c r="E93" s="70"/>
      <c r="F93" s="33">
        <f t="shared" si="13"/>
        <v>3.2029442570872924E-2</v>
      </c>
      <c r="G93" s="77">
        <v>3586.55</v>
      </c>
      <c r="H93" s="74">
        <f t="shared" si="13"/>
        <v>2.4601691731232167E-2</v>
      </c>
      <c r="I93" s="77">
        <v>4036.07</v>
      </c>
      <c r="J93" s="33">
        <f t="shared" si="14"/>
        <v>-1.1801505889403097E-2</v>
      </c>
      <c r="K93" s="35">
        <v>4353.38</v>
      </c>
      <c r="L93" s="74">
        <f t="shared" si="13"/>
        <v>7.8301486905424822E-2</v>
      </c>
      <c r="M93" s="77">
        <v>3892.14</v>
      </c>
      <c r="N93" s="189"/>
      <c r="O93" s="189"/>
    </row>
    <row r="94" spans="1:15" ht="13.8" hidden="1" thickBot="1">
      <c r="A94" s="144" t="s">
        <v>37</v>
      </c>
      <c r="B94" s="6">
        <v>0.6</v>
      </c>
      <c r="C94" s="70"/>
      <c r="D94" s="229"/>
      <c r="E94" s="70"/>
      <c r="F94" s="33">
        <f t="shared" si="13"/>
        <v>1.5446599099413483E-3</v>
      </c>
      <c r="G94" s="34">
        <v>3592.09</v>
      </c>
      <c r="H94" s="74">
        <f t="shared" si="13"/>
        <v>1.4989829215052985E-3</v>
      </c>
      <c r="I94" s="77">
        <v>4042.12</v>
      </c>
      <c r="J94" s="33">
        <f t="shared" si="14"/>
        <v>0</v>
      </c>
      <c r="K94" s="35">
        <v>4353.38</v>
      </c>
      <c r="L94" s="74">
        <f t="shared" si="13"/>
        <v>0</v>
      </c>
      <c r="M94" s="77">
        <v>3892.14</v>
      </c>
      <c r="N94" s="189"/>
      <c r="O94" s="189"/>
    </row>
    <row r="95" spans="1:15" ht="13.8" hidden="1" thickBot="1">
      <c r="A95" s="144" t="s">
        <v>38</v>
      </c>
      <c r="B95" s="6">
        <v>1.1000000000000001</v>
      </c>
      <c r="C95" s="70"/>
      <c r="D95" s="229"/>
      <c r="E95" s="70"/>
      <c r="F95" s="33">
        <f t="shared" si="13"/>
        <v>2.7045536164182815E-2</v>
      </c>
      <c r="G95" s="34">
        <v>3689.24</v>
      </c>
      <c r="H95" s="74">
        <f t="shared" si="13"/>
        <v>1.9601100412654837E-2</v>
      </c>
      <c r="I95" s="34">
        <v>4121.3500000000004</v>
      </c>
      <c r="J95" s="33">
        <f t="shared" si="14"/>
        <v>3.0091561039924386E-4</v>
      </c>
      <c r="K95" s="35">
        <v>4354.6899999999996</v>
      </c>
      <c r="L95" s="74">
        <f t="shared" si="13"/>
        <v>6.4499221507962279E-2</v>
      </c>
      <c r="M95" s="34">
        <v>4143.18</v>
      </c>
      <c r="N95" s="189"/>
      <c r="O95" s="189"/>
    </row>
    <row r="96" spans="1:15" ht="13.8" hidden="1" thickBot="1">
      <c r="A96" s="146" t="s">
        <v>40</v>
      </c>
      <c r="B96" s="7">
        <v>0.8</v>
      </c>
      <c r="C96" s="240"/>
      <c r="D96" s="257"/>
      <c r="E96" s="240"/>
      <c r="F96" s="33">
        <f t="shared" si="13"/>
        <v>3.1551213800133926E-3</v>
      </c>
      <c r="G96" s="75">
        <v>3700.88</v>
      </c>
      <c r="H96" s="74">
        <f t="shared" si="13"/>
        <v>3.697817462724462E-3</v>
      </c>
      <c r="I96" s="75">
        <v>4136.59</v>
      </c>
      <c r="J96" s="33">
        <f t="shared" si="14"/>
        <v>1.9978460005209975E-4</v>
      </c>
      <c r="K96" s="78">
        <v>4355.5600000000004</v>
      </c>
      <c r="L96" s="74">
        <f t="shared" si="13"/>
        <v>0</v>
      </c>
      <c r="M96" s="75">
        <v>4143.18</v>
      </c>
      <c r="N96" s="190"/>
      <c r="O96" s="190"/>
    </row>
    <row r="97" spans="1:15" ht="16.5" hidden="1" customHeight="1" thickBot="1">
      <c r="A97" s="210">
        <v>2017</v>
      </c>
      <c r="B97" s="211"/>
      <c r="C97" s="239"/>
      <c r="D97" s="254"/>
      <c r="E97" s="239"/>
      <c r="F97" s="211"/>
      <c r="G97" s="211"/>
      <c r="H97" s="211"/>
      <c r="I97" s="211"/>
      <c r="J97" s="211"/>
      <c r="K97" s="211"/>
      <c r="L97" s="211"/>
      <c r="M97" s="211"/>
      <c r="N97" s="2"/>
      <c r="O97" s="2"/>
    </row>
    <row r="98" spans="1:15" ht="13.8" hidden="1" thickBot="1">
      <c r="A98" s="147" t="s">
        <v>42</v>
      </c>
      <c r="B98" s="10">
        <v>1.5</v>
      </c>
      <c r="C98" s="243"/>
      <c r="D98" s="255"/>
      <c r="E98" s="243"/>
      <c r="F98" s="85">
        <f>+G98/G96-1</f>
        <v>2.4994055467888687E-2</v>
      </c>
      <c r="G98" s="86">
        <v>3793.38</v>
      </c>
      <c r="H98" s="85">
        <f>+I98/I96-1</f>
        <v>3.1900671809388825E-2</v>
      </c>
      <c r="I98" s="86">
        <v>4268.55</v>
      </c>
      <c r="J98" s="85">
        <f>+K98/K96-1</f>
        <v>8.3800934897005241E-2</v>
      </c>
      <c r="K98" s="86">
        <v>4720.5600000000004</v>
      </c>
      <c r="L98" s="87">
        <f>+M98/M96-1</f>
        <v>0</v>
      </c>
      <c r="M98" s="86">
        <v>4143.18</v>
      </c>
      <c r="N98" s="188"/>
      <c r="O98" s="188"/>
    </row>
    <row r="99" spans="1:15" ht="13.8" hidden="1" thickBot="1">
      <c r="A99" s="148" t="s">
        <v>39</v>
      </c>
      <c r="B99" s="6">
        <v>1.7</v>
      </c>
      <c r="C99" s="70"/>
      <c r="D99" s="229"/>
      <c r="E99" s="70"/>
      <c r="F99" s="88">
        <f t="shared" ref="F99:F109" si="15">+G99/G98-1</f>
        <v>1.2276650375127041E-2</v>
      </c>
      <c r="G99" s="89">
        <v>3839.95</v>
      </c>
      <c r="H99" s="88">
        <f t="shared" ref="H99:H107" si="16">+I99/I98-1</f>
        <v>1.2999730587670344E-2</v>
      </c>
      <c r="I99" s="89">
        <v>4324.04</v>
      </c>
      <c r="J99" s="88">
        <f t="shared" ref="J99:L109" si="17">+K99/K98-1</f>
        <v>-6.0162353619064302E-4</v>
      </c>
      <c r="K99" s="89">
        <v>4717.72</v>
      </c>
      <c r="L99" s="90">
        <f t="shared" ref="L99:L108" si="18">+M99/M98-1</f>
        <v>4.1007149098035711E-3</v>
      </c>
      <c r="M99" s="89">
        <v>4160.17</v>
      </c>
      <c r="N99" s="189"/>
      <c r="O99" s="189"/>
    </row>
    <row r="100" spans="1:15" ht="13.8" hidden="1" thickBot="1">
      <c r="A100" s="148" t="s">
        <v>41</v>
      </c>
      <c r="B100" s="6">
        <v>0.9</v>
      </c>
      <c r="C100" s="70"/>
      <c r="D100" s="229"/>
      <c r="E100" s="70"/>
      <c r="F100" s="88">
        <f t="shared" si="15"/>
        <v>2.5122722952121812E-2</v>
      </c>
      <c r="G100" s="89">
        <v>3936.42</v>
      </c>
      <c r="H100" s="88">
        <f t="shared" si="16"/>
        <v>2.4301347813618701E-2</v>
      </c>
      <c r="I100" s="89">
        <v>4429.12</v>
      </c>
      <c r="J100" s="88">
        <f t="shared" si="17"/>
        <v>-4.8985526907066035E-3</v>
      </c>
      <c r="K100" s="89">
        <v>4694.6099999999997</v>
      </c>
      <c r="L100" s="90">
        <f t="shared" si="18"/>
        <v>3.7899893513966942E-2</v>
      </c>
      <c r="M100" s="89">
        <v>4317.84</v>
      </c>
      <c r="N100" s="189"/>
      <c r="O100" s="189"/>
    </row>
    <row r="101" spans="1:15" ht="12" hidden="1" customHeight="1">
      <c r="A101" s="148" t="s">
        <v>43</v>
      </c>
      <c r="B101" s="6">
        <v>0.5</v>
      </c>
      <c r="C101" s="70"/>
      <c r="D101" s="229"/>
      <c r="E101" s="70"/>
      <c r="F101" s="91">
        <f t="shared" si="15"/>
        <v>1.4988238043711632E-4</v>
      </c>
      <c r="G101" s="89">
        <v>3937.01</v>
      </c>
      <c r="H101" s="88">
        <f t="shared" si="16"/>
        <v>-4.4997651903765368E-3</v>
      </c>
      <c r="I101" s="89">
        <v>4409.1899999999996</v>
      </c>
      <c r="J101" s="88">
        <f t="shared" si="17"/>
        <v>-1.4699836621146267E-2</v>
      </c>
      <c r="K101" s="89">
        <v>4625.6000000000004</v>
      </c>
      <c r="L101" s="90">
        <f t="shared" si="18"/>
        <v>0</v>
      </c>
      <c r="M101" s="89">
        <v>4317.84</v>
      </c>
      <c r="N101" s="189"/>
      <c r="O101" s="189"/>
    </row>
    <row r="102" spans="1:15" ht="12" hidden="1" customHeight="1">
      <c r="A102" s="148" t="s">
        <v>32</v>
      </c>
      <c r="B102" s="6">
        <v>0.9</v>
      </c>
      <c r="C102" s="70"/>
      <c r="D102" s="229"/>
      <c r="E102" s="70"/>
      <c r="F102" s="88">
        <f t="shared" si="15"/>
        <v>2.9565584034583203E-3</v>
      </c>
      <c r="G102" s="89">
        <v>3948.65</v>
      </c>
      <c r="H102" s="88">
        <f t="shared" si="16"/>
        <v>3.3997174084130499E-3</v>
      </c>
      <c r="I102" s="92">
        <v>4424.18</v>
      </c>
      <c r="J102" s="88">
        <f t="shared" si="17"/>
        <v>5.9884123140774292E-4</v>
      </c>
      <c r="K102" s="92">
        <v>4628.37</v>
      </c>
      <c r="L102" s="90">
        <f t="shared" si="18"/>
        <v>1.6999240360922041E-3</v>
      </c>
      <c r="M102" s="92">
        <v>4325.18</v>
      </c>
      <c r="N102" s="189"/>
      <c r="O102" s="189"/>
    </row>
    <row r="103" spans="1:15" ht="12" hidden="1" customHeight="1">
      <c r="A103" s="148" t="s">
        <v>33</v>
      </c>
      <c r="B103" s="6">
        <v>1.9</v>
      </c>
      <c r="C103" s="70"/>
      <c r="D103" s="229"/>
      <c r="E103" s="70"/>
      <c r="F103" s="88">
        <f t="shared" si="15"/>
        <v>3.976042444886474E-4</v>
      </c>
      <c r="G103" s="93">
        <v>3950.22</v>
      </c>
      <c r="H103" s="88">
        <f t="shared" si="16"/>
        <v>-8.9960173410674749E-4</v>
      </c>
      <c r="I103" s="94">
        <v>4420.2</v>
      </c>
      <c r="J103" s="88">
        <f t="shared" si="17"/>
        <v>0</v>
      </c>
      <c r="K103" s="94">
        <v>4628.37</v>
      </c>
      <c r="L103" s="90">
        <f t="shared" si="18"/>
        <v>0</v>
      </c>
      <c r="M103" s="94">
        <v>4325.18</v>
      </c>
      <c r="N103" s="189"/>
      <c r="O103" s="189"/>
    </row>
    <row r="104" spans="1:15" ht="12" hidden="1" customHeight="1">
      <c r="A104" s="148" t="s">
        <v>34</v>
      </c>
      <c r="B104" s="6">
        <v>2.6</v>
      </c>
      <c r="C104" s="70"/>
      <c r="D104" s="229"/>
      <c r="E104" s="70"/>
      <c r="F104" s="88">
        <f t="shared" si="15"/>
        <v>6.7619018687566701E-2</v>
      </c>
      <c r="G104" s="95">
        <v>4217.33</v>
      </c>
      <c r="H104" s="88">
        <f t="shared" si="16"/>
        <v>6.0599067915479088E-2</v>
      </c>
      <c r="I104" s="89">
        <v>4688.0600000000004</v>
      </c>
      <c r="J104" s="88">
        <f t="shared" si="17"/>
        <v>5.2899832986559092E-2</v>
      </c>
      <c r="K104" s="89">
        <v>4873.21</v>
      </c>
      <c r="L104" s="90">
        <f t="shared" si="18"/>
        <v>0.11000004624084991</v>
      </c>
      <c r="M104" s="89">
        <v>4800.95</v>
      </c>
      <c r="N104" s="189"/>
      <c r="O104" s="189"/>
    </row>
    <row r="105" spans="1:15" ht="12" hidden="1" customHeight="1">
      <c r="A105" s="149" t="s">
        <v>35</v>
      </c>
      <c r="B105" s="6">
        <v>1.9</v>
      </c>
      <c r="C105" s="70"/>
      <c r="D105" s="229"/>
      <c r="E105" s="240"/>
      <c r="F105" s="96">
        <f t="shared" si="15"/>
        <v>4.4174868933661848E-3</v>
      </c>
      <c r="G105" s="97">
        <v>4235.96</v>
      </c>
      <c r="H105" s="96">
        <f t="shared" si="16"/>
        <v>4.3002862591348112E-3</v>
      </c>
      <c r="I105" s="97">
        <v>4708.22</v>
      </c>
      <c r="J105" s="96">
        <f t="shared" si="17"/>
        <v>7.6007395536001887E-3</v>
      </c>
      <c r="K105" s="97">
        <v>4910.25</v>
      </c>
      <c r="L105" s="98">
        <f t="shared" si="18"/>
        <v>0</v>
      </c>
      <c r="M105" s="97">
        <v>4800.95</v>
      </c>
      <c r="N105" s="189"/>
      <c r="O105" s="189"/>
    </row>
    <row r="106" spans="1:15" ht="12" hidden="1" customHeight="1">
      <c r="A106" s="145" t="s">
        <v>36</v>
      </c>
      <c r="B106" s="6">
        <v>1</v>
      </c>
      <c r="C106" s="70"/>
      <c r="D106" s="229"/>
      <c r="E106" s="70"/>
      <c r="F106" s="88">
        <f t="shared" si="15"/>
        <v>5.5548211031264394E-3</v>
      </c>
      <c r="G106" s="89">
        <v>4259.49</v>
      </c>
      <c r="H106" s="88">
        <f t="shared" si="16"/>
        <v>6.3994460751621851E-3</v>
      </c>
      <c r="I106" s="89">
        <v>4738.3500000000004</v>
      </c>
      <c r="J106" s="88">
        <f t="shared" si="17"/>
        <v>1.1995315920778626E-3</v>
      </c>
      <c r="K106" s="89">
        <v>4916.1400000000003</v>
      </c>
      <c r="L106" s="88">
        <f t="shared" si="18"/>
        <v>0</v>
      </c>
      <c r="M106" s="89">
        <v>4800.95</v>
      </c>
      <c r="N106" s="189"/>
      <c r="O106" s="189"/>
    </row>
    <row r="107" spans="1:15" ht="12" hidden="1" customHeight="1">
      <c r="A107" s="145" t="s">
        <v>37</v>
      </c>
      <c r="B107" s="6">
        <v>1.5</v>
      </c>
      <c r="C107" s="70"/>
      <c r="D107" s="229"/>
      <c r="E107" s="70"/>
      <c r="F107" s="88">
        <f t="shared" si="15"/>
        <v>2.059166707751392E-2</v>
      </c>
      <c r="G107" s="89">
        <v>4347.2</v>
      </c>
      <c r="H107" s="88">
        <f t="shared" si="16"/>
        <v>2.6500786138634602E-2</v>
      </c>
      <c r="I107" s="89">
        <v>4863.92</v>
      </c>
      <c r="J107" s="88">
        <f t="shared" si="17"/>
        <v>7.9601069131473023E-2</v>
      </c>
      <c r="K107" s="89">
        <v>5307.47</v>
      </c>
      <c r="L107" s="88">
        <f t="shared" si="18"/>
        <v>0</v>
      </c>
      <c r="M107" s="89">
        <v>4800.95</v>
      </c>
      <c r="N107" s="189"/>
      <c r="O107" s="189"/>
    </row>
    <row r="108" spans="1:15" ht="13.8" hidden="1" thickBot="1">
      <c r="A108" s="145" t="s">
        <v>38</v>
      </c>
      <c r="B108" s="6">
        <v>1.5</v>
      </c>
      <c r="C108" s="70"/>
      <c r="D108" s="229"/>
      <c r="E108" s="70"/>
      <c r="F108" s="88">
        <f t="shared" si="15"/>
        <v>2.8413691571586464E-2</v>
      </c>
      <c r="G108" s="92">
        <v>4470.72</v>
      </c>
      <c r="H108" s="88">
        <f>+I108/I107-1</f>
        <v>2.3698991759732779E-2</v>
      </c>
      <c r="I108" s="92">
        <v>4979.1899999999996</v>
      </c>
      <c r="J108" s="88">
        <f t="shared" si="17"/>
        <v>3.0014300598966148E-3</v>
      </c>
      <c r="K108" s="92">
        <v>5323.4</v>
      </c>
      <c r="L108" s="88">
        <f t="shared" si="18"/>
        <v>5.9998541955238016E-2</v>
      </c>
      <c r="M108" s="92">
        <v>5089</v>
      </c>
      <c r="N108" s="189"/>
      <c r="O108" s="189"/>
    </row>
    <row r="109" spans="1:15" ht="13.8" hidden="1" thickBot="1">
      <c r="A109" s="150" t="s">
        <v>40</v>
      </c>
      <c r="B109" s="7">
        <v>1.6</v>
      </c>
      <c r="C109" s="240"/>
      <c r="D109" s="257"/>
      <c r="E109" s="240"/>
      <c r="F109" s="88">
        <f t="shared" si="15"/>
        <v>2.6400669243432873E-2</v>
      </c>
      <c r="G109" s="92">
        <v>4588.75</v>
      </c>
      <c r="H109" s="88">
        <f>+I109/I108-1</f>
        <v>2.9400364316284344E-2</v>
      </c>
      <c r="I109" s="92">
        <v>5125.58</v>
      </c>
      <c r="J109" s="88">
        <f t="shared" si="17"/>
        <v>5.8197768343539957E-2</v>
      </c>
      <c r="K109" s="92">
        <v>5633.21</v>
      </c>
      <c r="L109" s="88">
        <f t="shared" si="17"/>
        <v>0</v>
      </c>
      <c r="M109" s="92">
        <v>5089</v>
      </c>
      <c r="N109" s="190"/>
      <c r="O109" s="190"/>
    </row>
    <row r="110" spans="1:15" ht="15.75" hidden="1" customHeight="1" thickBot="1">
      <c r="A110" s="210">
        <v>2018</v>
      </c>
      <c r="B110" s="211"/>
      <c r="C110" s="239"/>
      <c r="D110" s="254"/>
      <c r="E110" s="239"/>
      <c r="F110" s="211"/>
      <c r="G110" s="211"/>
      <c r="H110" s="211"/>
      <c r="I110" s="211"/>
      <c r="J110" s="211"/>
      <c r="K110" s="211"/>
      <c r="L110" s="211"/>
      <c r="M110" s="211"/>
      <c r="N110" s="2"/>
      <c r="O110" s="2"/>
    </row>
    <row r="111" spans="1:15" s="26" customFormat="1" ht="14.1" hidden="1" customHeight="1">
      <c r="A111" s="151" t="s">
        <v>30</v>
      </c>
      <c r="B111" s="10">
        <v>4.5999999999999996</v>
      </c>
      <c r="C111" s="243"/>
      <c r="D111" s="255"/>
      <c r="E111" s="243"/>
      <c r="F111" s="79">
        <f>+G111/G109-1</f>
        <v>2.2463633887224166E-2</v>
      </c>
      <c r="G111" s="80">
        <v>4691.83</v>
      </c>
      <c r="H111" s="30">
        <f>+I111/I109-1</f>
        <v>2.6100460825896787E-2</v>
      </c>
      <c r="I111" s="80">
        <v>5259.36</v>
      </c>
      <c r="J111" s="30">
        <f>+K111/K109-1</f>
        <v>4.7999275723788148E-2</v>
      </c>
      <c r="K111" s="80">
        <v>5903.6</v>
      </c>
      <c r="L111" s="30">
        <f>+M111/M109-1</f>
        <v>1.5012772646885164E-3</v>
      </c>
      <c r="M111" s="82">
        <v>5096.6400000000003</v>
      </c>
      <c r="N111" s="188"/>
      <c r="O111" s="188"/>
    </row>
    <row r="112" spans="1:15" s="26" customFormat="1" ht="14.1" hidden="1" customHeight="1">
      <c r="A112" s="152" t="s">
        <v>39</v>
      </c>
      <c r="B112" s="6">
        <v>4.8</v>
      </c>
      <c r="C112" s="70"/>
      <c r="D112" s="229"/>
      <c r="E112" s="70"/>
      <c r="F112" s="74">
        <f t="shared" ref="F112:F122" si="19">+G112/G111-1</f>
        <v>1.5360744101981405E-2</v>
      </c>
      <c r="G112" s="35">
        <v>4763.8999999999996</v>
      </c>
      <c r="H112" s="33">
        <f t="shared" ref="H112:H118" si="20">+I112/I111-1</f>
        <v>1.8500349852453635E-2</v>
      </c>
      <c r="I112" s="34">
        <v>5356.66</v>
      </c>
      <c r="J112" s="74">
        <f t="shared" ref="J112:J122" si="21">+K112/K111-1</f>
        <v>3.0701605799851039E-2</v>
      </c>
      <c r="K112" s="34">
        <v>6084.85</v>
      </c>
      <c r="L112" s="74">
        <f t="shared" ref="L112:L122" si="22">+M112/M111-1</f>
        <v>0</v>
      </c>
      <c r="M112" s="83">
        <v>5096.6400000000003</v>
      </c>
      <c r="N112" s="189"/>
      <c r="O112" s="189"/>
    </row>
    <row r="113" spans="1:15" s="26" customFormat="1" ht="14.1" hidden="1" customHeight="1">
      <c r="A113" s="153" t="s">
        <v>41</v>
      </c>
      <c r="B113" s="6">
        <v>1.9</v>
      </c>
      <c r="C113" s="70"/>
      <c r="D113" s="229"/>
      <c r="E113" s="70"/>
      <c r="F113" s="74">
        <f t="shared" si="19"/>
        <v>4.1902642792670086E-2</v>
      </c>
      <c r="G113" s="81">
        <v>4963.5200000000004</v>
      </c>
      <c r="H113" s="33">
        <f t="shared" si="20"/>
        <v>3.9799053888057268E-2</v>
      </c>
      <c r="I113" s="34">
        <v>5569.85</v>
      </c>
      <c r="J113" s="74">
        <f t="shared" si="21"/>
        <v>-3.0074693706494404E-4</v>
      </c>
      <c r="K113" s="34">
        <v>6083.02</v>
      </c>
      <c r="L113" s="74">
        <f t="shared" si="22"/>
        <v>5.3199755132793181E-2</v>
      </c>
      <c r="M113" s="84">
        <v>5367.78</v>
      </c>
      <c r="N113" s="189"/>
      <c r="O113" s="189"/>
    </row>
    <row r="114" spans="1:15" s="26" customFormat="1" ht="14.1" hidden="1" customHeight="1">
      <c r="A114" s="154" t="s">
        <v>43</v>
      </c>
      <c r="B114" s="6">
        <v>1.8</v>
      </c>
      <c r="C114" s="70"/>
      <c r="D114" s="229"/>
      <c r="E114" s="70"/>
      <c r="F114" s="74">
        <f t="shared" si="19"/>
        <v>1.0837067242601917E-2</v>
      </c>
      <c r="G114" s="81">
        <v>5017.3100000000004</v>
      </c>
      <c r="H114" s="33">
        <f t="shared" si="20"/>
        <v>1.2801062865247514E-2</v>
      </c>
      <c r="I114" s="77">
        <v>5641.15</v>
      </c>
      <c r="J114" s="33">
        <f t="shared" si="21"/>
        <v>3.2099187574592847E-2</v>
      </c>
      <c r="K114" s="77">
        <v>6278.28</v>
      </c>
      <c r="L114" s="33">
        <f t="shared" si="22"/>
        <v>3.3999157938664482E-3</v>
      </c>
      <c r="M114" s="84">
        <v>5386.03</v>
      </c>
      <c r="N114" s="189"/>
      <c r="O114" s="189"/>
    </row>
    <row r="115" spans="1:15" s="26" customFormat="1" ht="14.1" hidden="1" customHeight="1">
      <c r="A115" s="154" t="s">
        <v>32</v>
      </c>
      <c r="B115" s="6">
        <v>7.5</v>
      </c>
      <c r="C115" s="70"/>
      <c r="D115" s="229"/>
      <c r="E115" s="70"/>
      <c r="F115" s="74">
        <f t="shared" si="19"/>
        <v>1.8960359236323665E-2</v>
      </c>
      <c r="G115" s="34">
        <v>5112.4399999999996</v>
      </c>
      <c r="H115" s="33">
        <f t="shared" si="20"/>
        <v>1.3600063816775032E-2</v>
      </c>
      <c r="I115" s="34">
        <v>5717.87</v>
      </c>
      <c r="J115" s="33">
        <f t="shared" si="21"/>
        <v>2.8001299719031536E-3</v>
      </c>
      <c r="K115" s="34">
        <v>6295.86</v>
      </c>
      <c r="L115" s="33">
        <f t="shared" si="22"/>
        <v>0</v>
      </c>
      <c r="M115" s="83">
        <v>5386.03</v>
      </c>
      <c r="N115" s="189"/>
      <c r="O115" s="189"/>
    </row>
    <row r="116" spans="1:15" s="26" customFormat="1" ht="14.1" hidden="1" customHeight="1">
      <c r="A116" s="152" t="s">
        <v>33</v>
      </c>
      <c r="B116" s="6">
        <v>6.5</v>
      </c>
      <c r="C116" s="70"/>
      <c r="D116" s="229"/>
      <c r="E116" s="70"/>
      <c r="F116" s="74">
        <f t="shared" si="19"/>
        <v>3.5656164179922012E-2</v>
      </c>
      <c r="G116" s="34">
        <v>5294.73</v>
      </c>
      <c r="H116" s="74">
        <f t="shared" si="20"/>
        <v>3.8199539338949595E-2</v>
      </c>
      <c r="I116" s="34">
        <v>5936.29</v>
      </c>
      <c r="J116" s="74">
        <f t="shared" si="21"/>
        <v>4.4400606112588337E-2</v>
      </c>
      <c r="K116" s="34">
        <v>6575.4</v>
      </c>
      <c r="L116" s="74">
        <f t="shared" si="22"/>
        <v>0</v>
      </c>
      <c r="M116" s="83">
        <v>5386.03</v>
      </c>
      <c r="N116" s="189"/>
      <c r="O116" s="189"/>
    </row>
    <row r="117" spans="1:15" s="26" customFormat="1" ht="14.1" hidden="1" customHeight="1">
      <c r="A117" s="152" t="s">
        <v>34</v>
      </c>
      <c r="B117" s="6">
        <v>4.7</v>
      </c>
      <c r="C117" s="70"/>
      <c r="D117" s="229"/>
      <c r="E117" s="70"/>
      <c r="F117" s="74">
        <f t="shared" si="19"/>
        <v>6.9231103380153591E-2</v>
      </c>
      <c r="G117" s="34">
        <v>5661.29</v>
      </c>
      <c r="H117" s="74">
        <f t="shared" si="20"/>
        <v>7.1699664268423557E-2</v>
      </c>
      <c r="I117" s="34">
        <v>6361.92</v>
      </c>
      <c r="J117" s="74">
        <f t="shared" si="21"/>
        <v>7.7199866167837916E-2</v>
      </c>
      <c r="K117" s="34">
        <v>7083.02</v>
      </c>
      <c r="L117" s="74">
        <f t="shared" si="22"/>
        <v>7.9999554402779172E-2</v>
      </c>
      <c r="M117" s="83">
        <v>5816.91</v>
      </c>
      <c r="N117" s="189"/>
      <c r="O117" s="189"/>
    </row>
    <row r="118" spans="1:15" s="26" customFormat="1" ht="14.1" hidden="1" customHeight="1">
      <c r="A118" s="152" t="s">
        <v>35</v>
      </c>
      <c r="B118" s="6">
        <v>4.9000000000000004</v>
      </c>
      <c r="C118" s="70"/>
      <c r="D118" s="229"/>
      <c r="E118" s="70"/>
      <c r="F118" s="33">
        <f t="shared" si="19"/>
        <v>4.0259375513354678E-2</v>
      </c>
      <c r="G118" s="34">
        <v>5889.21</v>
      </c>
      <c r="H118" s="74">
        <f t="shared" si="20"/>
        <v>3.8199160002011956E-2</v>
      </c>
      <c r="I118" s="34">
        <v>6604.94</v>
      </c>
      <c r="J118" s="74">
        <f t="shared" si="21"/>
        <v>6.5500309190147599E-2</v>
      </c>
      <c r="K118" s="34">
        <v>7546.96</v>
      </c>
      <c r="L118" s="33">
        <f t="shared" si="22"/>
        <v>0</v>
      </c>
      <c r="M118" s="83">
        <v>5816.91</v>
      </c>
      <c r="N118" s="189"/>
      <c r="O118" s="189"/>
    </row>
    <row r="119" spans="1:15" s="26" customFormat="1" ht="14.1" hidden="1" customHeight="1">
      <c r="A119" s="154" t="s">
        <v>36</v>
      </c>
      <c r="B119" s="6">
        <v>16</v>
      </c>
      <c r="C119" s="70"/>
      <c r="D119" s="229"/>
      <c r="E119" s="70"/>
      <c r="F119" s="33">
        <f t="shared" si="19"/>
        <v>0.10649136301812967</v>
      </c>
      <c r="G119" s="77">
        <v>6516.36</v>
      </c>
      <c r="H119" s="33">
        <f>+I119/I118-1</f>
        <v>0.12710032188028975</v>
      </c>
      <c r="I119" s="77">
        <v>7444.43</v>
      </c>
      <c r="J119" s="33">
        <f t="shared" si="21"/>
        <v>0.22809979117419465</v>
      </c>
      <c r="K119" s="77">
        <v>9268.42</v>
      </c>
      <c r="L119" s="33">
        <f t="shared" si="22"/>
        <v>1.1800079423611498E-2</v>
      </c>
      <c r="M119" s="84">
        <v>5885.55</v>
      </c>
      <c r="N119" s="189"/>
      <c r="O119" s="189"/>
    </row>
    <row r="120" spans="1:15" s="26" customFormat="1" ht="14.1" hidden="1" customHeight="1">
      <c r="A120" s="154" t="s">
        <v>37</v>
      </c>
      <c r="B120" s="6">
        <v>3</v>
      </c>
      <c r="C120" s="70"/>
      <c r="D120" s="229"/>
      <c r="E120" s="70"/>
      <c r="F120" s="33">
        <f t="shared" si="19"/>
        <v>2.7283636877029505E-2</v>
      </c>
      <c r="G120" s="77">
        <v>6694.15</v>
      </c>
      <c r="H120" s="33">
        <f>+I120/I119-1</f>
        <v>2.9700057626977472E-2</v>
      </c>
      <c r="I120" s="77">
        <v>7665.53</v>
      </c>
      <c r="J120" s="33">
        <f t="shared" si="21"/>
        <v>1.2800455741107886E-2</v>
      </c>
      <c r="K120" s="77">
        <v>9387.06</v>
      </c>
      <c r="L120" s="33">
        <f t="shared" si="22"/>
        <v>0</v>
      </c>
      <c r="M120" s="84">
        <v>5885.55</v>
      </c>
      <c r="N120" s="189"/>
      <c r="O120" s="189"/>
    </row>
    <row r="121" spans="1:15" s="26" customFormat="1" ht="14.1" hidden="1" customHeight="1">
      <c r="A121" s="154" t="s">
        <v>38</v>
      </c>
      <c r="B121" s="6">
        <v>0.1</v>
      </c>
      <c r="C121" s="70"/>
      <c r="D121" s="229"/>
      <c r="E121" s="70"/>
      <c r="F121" s="33">
        <f t="shared" si="19"/>
        <v>6.3618233831031601E-2</v>
      </c>
      <c r="G121" s="34">
        <v>7120.02</v>
      </c>
      <c r="H121" s="101">
        <f>+I121/I120-1</f>
        <v>5.4799863805894855E-2</v>
      </c>
      <c r="I121" s="34">
        <v>8085.6</v>
      </c>
      <c r="J121" s="33">
        <f t="shared" si="21"/>
        <v>3.3099820391049084E-2</v>
      </c>
      <c r="K121" s="34">
        <v>9697.77</v>
      </c>
      <c r="L121" s="101">
        <f t="shared" si="22"/>
        <v>0.159799848782187</v>
      </c>
      <c r="M121" s="83">
        <v>6826.06</v>
      </c>
      <c r="N121" s="189"/>
      <c r="O121" s="189"/>
    </row>
    <row r="122" spans="1:15" s="26" customFormat="1" ht="14.1" hidden="1" customHeight="1" thickBot="1">
      <c r="A122" s="155" t="s">
        <v>40</v>
      </c>
      <c r="B122" s="7">
        <v>1.3</v>
      </c>
      <c r="C122" s="240"/>
      <c r="D122" s="257"/>
      <c r="E122" s="240"/>
      <c r="F122" s="37">
        <f t="shared" si="19"/>
        <v>2.037494276701457E-2</v>
      </c>
      <c r="G122" s="38">
        <v>7265.09</v>
      </c>
      <c r="H122" s="99">
        <f>+I122/I121-1</f>
        <v>2.3800336400514599E-2</v>
      </c>
      <c r="I122" s="38">
        <v>8278.0400000000009</v>
      </c>
      <c r="J122" s="37">
        <f t="shared" si="21"/>
        <v>2.7600159624326048E-2</v>
      </c>
      <c r="K122" s="38">
        <v>9965.43</v>
      </c>
      <c r="L122" s="99">
        <f t="shared" si="22"/>
        <v>-4.2999915031511682E-2</v>
      </c>
      <c r="M122" s="100">
        <v>6532.54</v>
      </c>
      <c r="N122" s="190"/>
      <c r="O122" s="190"/>
    </row>
    <row r="123" spans="1:15" ht="14.1" customHeight="1">
      <c r="A123" s="288">
        <v>2019</v>
      </c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</row>
    <row r="124" spans="1:15" ht="14.1" hidden="1" customHeight="1">
      <c r="A124" s="156" t="s">
        <v>30</v>
      </c>
      <c r="B124" s="10">
        <v>0.6</v>
      </c>
      <c r="C124" s="243"/>
      <c r="D124" s="255"/>
      <c r="E124" s="243"/>
      <c r="F124" s="30">
        <f>+G124/G122-1</f>
        <v>2.6108417101508685E-2</v>
      </c>
      <c r="G124" s="31">
        <v>7454.77</v>
      </c>
      <c r="H124" s="30">
        <f>+I124/I122-1</f>
        <v>3.1100357089359099E-2</v>
      </c>
      <c r="I124" s="31">
        <v>8535.49</v>
      </c>
      <c r="J124" s="30">
        <f>+K124/K122-1</f>
        <v>-1.0399952636263476E-2</v>
      </c>
      <c r="K124" s="31">
        <v>9861.7900000000009</v>
      </c>
      <c r="L124" s="289">
        <f>+M124/M122-1</f>
        <v>3.4100059088807866E-2</v>
      </c>
      <c r="M124" s="82">
        <v>6755.3</v>
      </c>
      <c r="N124" s="290"/>
      <c r="O124" s="291"/>
    </row>
    <row r="125" spans="1:15" ht="14.1" hidden="1" customHeight="1">
      <c r="A125" s="157" t="s">
        <v>39</v>
      </c>
      <c r="B125" s="6">
        <v>3.36</v>
      </c>
      <c r="C125" s="70"/>
      <c r="D125" s="229"/>
      <c r="E125" s="70"/>
      <c r="F125" s="33">
        <f t="shared" ref="F125:F131" si="23">+G125/G124-1</f>
        <v>9.5106891292418005E-4</v>
      </c>
      <c r="G125" s="77">
        <v>7461.86</v>
      </c>
      <c r="H125" s="102">
        <f t="shared" ref="H125:H131" si="24">+I125/I124-1</f>
        <v>-2.2002251774649872E-3</v>
      </c>
      <c r="I125" s="77">
        <v>8516.7099999999991</v>
      </c>
      <c r="J125" s="33">
        <f t="shared" ref="J125:J131" si="25">+K125/K124-1</f>
        <v>2.0099799326491308E-2</v>
      </c>
      <c r="K125" s="77">
        <v>10060.01</v>
      </c>
      <c r="L125" s="33">
        <f t="shared" ref="L125:L131" si="26">+M125/M124-1</f>
        <v>-4.3399997039361704E-2</v>
      </c>
      <c r="M125" s="84">
        <v>6462.12</v>
      </c>
      <c r="N125" s="189"/>
      <c r="O125" s="292"/>
    </row>
    <row r="126" spans="1:15" ht="14.1" hidden="1" customHeight="1">
      <c r="A126" s="157" t="s">
        <v>41</v>
      </c>
      <c r="B126" s="6">
        <v>4.0999999999999996</v>
      </c>
      <c r="C126" s="70"/>
      <c r="D126" s="229"/>
      <c r="E126" s="70"/>
      <c r="F126" s="33">
        <f t="shared" si="23"/>
        <v>8.1665965322319067E-2</v>
      </c>
      <c r="G126" s="77">
        <v>8071.24</v>
      </c>
      <c r="H126" s="33">
        <f t="shared" si="24"/>
        <v>8.6299756596150523E-2</v>
      </c>
      <c r="I126" s="77">
        <v>9251.7000000000007</v>
      </c>
      <c r="J126" s="33">
        <f t="shared" si="25"/>
        <v>7.9199722465484568E-2</v>
      </c>
      <c r="K126" s="77">
        <v>10856.76</v>
      </c>
      <c r="L126" s="33">
        <f t="shared" si="26"/>
        <v>0.10999950480647214</v>
      </c>
      <c r="M126" s="84">
        <v>7172.95</v>
      </c>
      <c r="N126" s="189"/>
      <c r="O126" s="292"/>
    </row>
    <row r="127" spans="1:15" ht="14.1" hidden="1" customHeight="1">
      <c r="A127" s="157" t="s">
        <v>43</v>
      </c>
      <c r="B127" s="6">
        <v>4.5999999999999996</v>
      </c>
      <c r="C127" s="70"/>
      <c r="D127" s="229"/>
      <c r="E127" s="70"/>
      <c r="F127" s="33">
        <f t="shared" si="23"/>
        <v>2.1071111749867422E-2</v>
      </c>
      <c r="G127" s="77">
        <v>8241.31</v>
      </c>
      <c r="H127" s="33">
        <f t="shared" si="24"/>
        <v>2.3999913529405337E-2</v>
      </c>
      <c r="I127" s="77">
        <v>9473.74</v>
      </c>
      <c r="J127" s="33">
        <f t="shared" si="25"/>
        <v>3.4899914891735717E-2</v>
      </c>
      <c r="K127" s="77">
        <v>11235.66</v>
      </c>
      <c r="L127" s="33">
        <f t="shared" si="26"/>
        <v>0</v>
      </c>
      <c r="M127" s="84">
        <v>7172.95</v>
      </c>
      <c r="N127" s="189"/>
      <c r="O127" s="292"/>
    </row>
    <row r="128" spans="1:15" ht="14.1" hidden="1" customHeight="1">
      <c r="A128" s="157" t="s">
        <v>32</v>
      </c>
      <c r="B128" s="6">
        <v>4.9000000000000004</v>
      </c>
      <c r="C128" s="70"/>
      <c r="D128" s="229"/>
      <c r="E128" s="70"/>
      <c r="F128" s="33">
        <f t="shared" si="23"/>
        <v>3.0838543872272695E-2</v>
      </c>
      <c r="G128" s="77">
        <v>8495.4599999999991</v>
      </c>
      <c r="H128" s="33">
        <f t="shared" si="24"/>
        <v>2.8100834517307716E-2</v>
      </c>
      <c r="I128" s="77">
        <v>9739.9599999999991</v>
      </c>
      <c r="J128" s="33">
        <f t="shared" si="25"/>
        <v>1.0999798854717913E-2</v>
      </c>
      <c r="K128" s="77">
        <v>11359.25</v>
      </c>
      <c r="L128" s="33">
        <f t="shared" si="26"/>
        <v>5.2501411553126598E-2</v>
      </c>
      <c r="M128" s="84">
        <v>7549.54</v>
      </c>
      <c r="N128" s="189"/>
      <c r="O128" s="292"/>
    </row>
    <row r="129" spans="1:15" ht="14.1" hidden="1" customHeight="1">
      <c r="A129" s="158" t="s">
        <v>33</v>
      </c>
      <c r="B129" s="6">
        <v>1.7</v>
      </c>
      <c r="C129" s="70"/>
      <c r="D129" s="229"/>
      <c r="E129" s="70"/>
      <c r="F129" s="33">
        <f t="shared" si="23"/>
        <v>4.3293712170973109E-3</v>
      </c>
      <c r="G129" s="34">
        <v>8532.24</v>
      </c>
      <c r="H129" s="33">
        <f t="shared" si="24"/>
        <v>5.5996123187365132E-3</v>
      </c>
      <c r="I129" s="34">
        <v>9794.5</v>
      </c>
      <c r="J129" s="33">
        <f t="shared" si="25"/>
        <v>1.5400664656557428E-2</v>
      </c>
      <c r="K129" s="34">
        <v>11534.19</v>
      </c>
      <c r="L129" s="33">
        <f t="shared" si="26"/>
        <v>0</v>
      </c>
      <c r="M129" s="83">
        <v>7549.54</v>
      </c>
      <c r="N129" s="189"/>
      <c r="O129" s="292"/>
    </row>
    <row r="130" spans="1:15" ht="14.1" hidden="1" customHeight="1">
      <c r="A130" s="158" t="s">
        <v>34</v>
      </c>
      <c r="B130" s="6">
        <v>0.1</v>
      </c>
      <c r="C130" s="70"/>
      <c r="D130" s="229"/>
      <c r="E130" s="70"/>
      <c r="F130" s="33">
        <f t="shared" si="23"/>
        <v>4.6006675855344126E-2</v>
      </c>
      <c r="G130" s="34">
        <v>8924.7800000000007</v>
      </c>
      <c r="H130" s="33">
        <f t="shared" si="24"/>
        <v>3.6800245035479184E-2</v>
      </c>
      <c r="I130" s="34">
        <v>10154.94</v>
      </c>
      <c r="J130" s="33">
        <f t="shared" si="25"/>
        <v>1.6199663782198837E-2</v>
      </c>
      <c r="K130" s="34">
        <v>11721.04</v>
      </c>
      <c r="L130" s="33">
        <f t="shared" si="26"/>
        <v>0.11499905954534984</v>
      </c>
      <c r="M130" s="83">
        <v>8417.73</v>
      </c>
      <c r="N130" s="189"/>
      <c r="O130" s="292"/>
    </row>
    <row r="131" spans="1:15" ht="14.1" hidden="1" customHeight="1">
      <c r="A131" s="157" t="s">
        <v>35</v>
      </c>
      <c r="B131" s="6">
        <v>11.2</v>
      </c>
      <c r="C131" s="245"/>
      <c r="D131" s="229"/>
      <c r="E131" s="70"/>
      <c r="F131" s="33">
        <f t="shared" si="23"/>
        <v>5.5085951698529145E-2</v>
      </c>
      <c r="G131" s="34">
        <v>9416.41</v>
      </c>
      <c r="H131" s="74">
        <f t="shared" si="24"/>
        <v>5.5500081733619311E-2</v>
      </c>
      <c r="I131" s="34">
        <v>10718.54</v>
      </c>
      <c r="J131" s="74">
        <f t="shared" si="25"/>
        <v>8.0027028318307991E-4</v>
      </c>
      <c r="K131" s="34">
        <v>11730.42</v>
      </c>
      <c r="L131" s="74">
        <f t="shared" si="26"/>
        <v>0</v>
      </c>
      <c r="M131" s="83">
        <v>8417.73</v>
      </c>
      <c r="N131" s="189"/>
      <c r="O131" s="292"/>
    </row>
    <row r="132" spans="1:15" ht="14.1" hidden="1" customHeight="1">
      <c r="A132" s="157" t="s">
        <v>36</v>
      </c>
      <c r="B132" s="6">
        <v>4.2</v>
      </c>
      <c r="C132" s="70"/>
      <c r="D132" s="229"/>
      <c r="E132" s="70"/>
      <c r="F132" s="104">
        <f>+G132/G131-1</f>
        <v>3.7203137926237195E-2</v>
      </c>
      <c r="G132" s="34">
        <v>9766.73</v>
      </c>
      <c r="H132" s="105">
        <f>+I132/I131-1</f>
        <v>4.2999326400797067E-2</v>
      </c>
      <c r="I132" s="34">
        <v>11179.43</v>
      </c>
      <c r="J132" s="105">
        <f>+K132/K131-1</f>
        <v>6.3999413490736012E-2</v>
      </c>
      <c r="K132" s="34">
        <v>12481.16</v>
      </c>
      <c r="L132" s="105">
        <f>+M132/M131-1</f>
        <v>0</v>
      </c>
      <c r="M132" s="83">
        <v>8417.73</v>
      </c>
      <c r="N132" s="189"/>
      <c r="O132" s="292"/>
    </row>
    <row r="133" spans="1:15" ht="14.1" hidden="1" customHeight="1">
      <c r="A133" s="145" t="s">
        <v>37</v>
      </c>
      <c r="B133" s="6">
        <v>3.6</v>
      </c>
      <c r="C133" s="70"/>
      <c r="D133" s="229"/>
      <c r="E133" s="70"/>
      <c r="F133" s="104">
        <f>+G133/G132-1</f>
        <v>3.9171759637053549E-2</v>
      </c>
      <c r="G133" s="34">
        <v>10149.31</v>
      </c>
      <c r="H133" s="105">
        <f>+I133/I132-1</f>
        <v>2.8800216111197097E-2</v>
      </c>
      <c r="I133" s="34">
        <v>11501.4</v>
      </c>
      <c r="J133" s="105">
        <f>+K133/K132-1</f>
        <v>7.002554249764259E-4</v>
      </c>
      <c r="K133" s="34">
        <v>12489.9</v>
      </c>
      <c r="L133" s="105">
        <f>+M133/M132-1</f>
        <v>0.10980038561464922</v>
      </c>
      <c r="M133" s="83">
        <v>9342</v>
      </c>
      <c r="N133" s="189"/>
      <c r="O133" s="292"/>
    </row>
    <row r="134" spans="1:15" ht="14.1" hidden="1" customHeight="1">
      <c r="A134" s="145" t="s">
        <v>38</v>
      </c>
      <c r="B134" s="6">
        <v>5.4</v>
      </c>
      <c r="C134" s="70"/>
      <c r="D134" s="229"/>
      <c r="E134" s="70"/>
      <c r="F134" s="104">
        <f>+G134/G133-1</f>
        <v>3.5016173513273463E-2</v>
      </c>
      <c r="G134" s="77">
        <v>10504.7</v>
      </c>
      <c r="H134" s="104">
        <f>+I134/I133-1</f>
        <v>3.4900099118368111E-2</v>
      </c>
      <c r="I134" s="77">
        <v>11902.8</v>
      </c>
      <c r="J134" s="105">
        <f>+K134/K133-1</f>
        <v>9.3400267416072102E-2</v>
      </c>
      <c r="K134" s="77">
        <v>13656.46</v>
      </c>
      <c r="L134" s="104">
        <f>+M134/M133-1</f>
        <v>0</v>
      </c>
      <c r="M134" s="84">
        <v>9342</v>
      </c>
      <c r="N134" s="189"/>
      <c r="O134" s="292"/>
    </row>
    <row r="135" spans="1:15" ht="14.1" customHeight="1" thickBot="1">
      <c r="A135" s="295" t="s">
        <v>40</v>
      </c>
      <c r="B135" s="8">
        <v>3.7</v>
      </c>
      <c r="C135" s="242">
        <v>439.65665080461702</v>
      </c>
      <c r="D135" s="256">
        <v>3.7999999999999999E-2</v>
      </c>
      <c r="E135" s="242">
        <v>283.44420000000002</v>
      </c>
      <c r="F135" s="103">
        <f>+G135/G134-1</f>
        <v>1.945986082420248E-2</v>
      </c>
      <c r="G135" s="296">
        <v>10709.12</v>
      </c>
      <c r="H135" s="103">
        <f>+I135/I134-1</f>
        <v>2.1699936149477406E-2</v>
      </c>
      <c r="I135" s="296">
        <v>12161.09</v>
      </c>
      <c r="J135" s="103">
        <f>+K135/K134-1</f>
        <v>6.2199867315541502E-2</v>
      </c>
      <c r="K135" s="296">
        <v>14505.89</v>
      </c>
      <c r="L135" s="103">
        <f>+M135/M134-1</f>
        <v>0</v>
      </c>
      <c r="M135" s="297">
        <v>9342</v>
      </c>
      <c r="N135" s="293"/>
      <c r="O135" s="294"/>
    </row>
    <row r="136" spans="1:15" ht="14.1" customHeight="1" thickBot="1">
      <c r="A136" s="210">
        <v>2020</v>
      </c>
      <c r="B136" s="211"/>
      <c r="C136" s="239"/>
      <c r="D136" s="254"/>
      <c r="E136" s="239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</row>
    <row r="137" spans="1:15" ht="14.1" customHeight="1">
      <c r="A137" s="159" t="s">
        <v>30</v>
      </c>
      <c r="B137" s="10">
        <v>1.5</v>
      </c>
      <c r="C137" s="243">
        <v>446.27665728632201</v>
      </c>
      <c r="D137" s="255">
        <f>+E137/E135-1</f>
        <v>2.2528949260559816E-2</v>
      </c>
      <c r="E137" s="243">
        <v>289.82990000000001</v>
      </c>
      <c r="F137" s="108">
        <f>+G137/G135-1</f>
        <v>2.8602723659833851E-2</v>
      </c>
      <c r="G137" s="109">
        <v>11015.43</v>
      </c>
      <c r="H137" s="108">
        <f>+I137/I135-1</f>
        <v>2.1499717541766383E-2</v>
      </c>
      <c r="I137" s="106">
        <v>12422.55</v>
      </c>
      <c r="J137" s="107">
        <f>+K137/K135-1</f>
        <v>-1.0002833331840266E-3</v>
      </c>
      <c r="K137" s="106">
        <v>14491.38</v>
      </c>
      <c r="L137" s="107">
        <f>+M137/M135-1</f>
        <v>4.540034253907077E-2</v>
      </c>
      <c r="M137" s="106">
        <v>9766.1299999999992</v>
      </c>
      <c r="N137" s="188"/>
      <c r="O137" s="188"/>
    </row>
    <row r="138" spans="1:15" ht="14.1" customHeight="1">
      <c r="A138" s="157" t="s">
        <v>39</v>
      </c>
      <c r="B138" s="6">
        <v>1.1000000000000001</v>
      </c>
      <c r="C138" s="70">
        <v>451.26123606663026</v>
      </c>
      <c r="D138" s="229">
        <f>+E138/E137-1</f>
        <v>2.0136293736429556E-2</v>
      </c>
      <c r="E138" s="70">
        <v>295.666</v>
      </c>
      <c r="F138" s="104">
        <f>+G138/G137-1</f>
        <v>3.2942881031425841E-2</v>
      </c>
      <c r="G138" s="110">
        <v>11378.31</v>
      </c>
      <c r="H138" s="104">
        <f t="shared" ref="H138:H148" si="27">+I138/I137-1</f>
        <v>3.5700399676395156E-2</v>
      </c>
      <c r="I138" s="111">
        <v>12866.04</v>
      </c>
      <c r="J138" s="105">
        <f t="shared" ref="J138:J148" si="28">+K138/K137-1</f>
        <v>-6.100178174887394E-3</v>
      </c>
      <c r="K138" s="111">
        <v>14402.98</v>
      </c>
      <c r="L138" s="105">
        <f t="shared" ref="L138:L148" si="29">+M138/M137-1</f>
        <v>0.13289911152114531</v>
      </c>
      <c r="M138" s="111">
        <v>11064.04</v>
      </c>
      <c r="N138" s="189"/>
      <c r="O138" s="189"/>
    </row>
    <row r="139" spans="1:15" ht="14.1" customHeight="1">
      <c r="A139" s="157" t="s">
        <v>41</v>
      </c>
      <c r="B139" s="6">
        <v>1</v>
      </c>
      <c r="C139" s="70">
        <v>455.58593620713128</v>
      </c>
      <c r="D139" s="229">
        <f t="shared" ref="D139:D148" si="30">+E139/E138-1</f>
        <v>3.3434686436722538E-2</v>
      </c>
      <c r="E139" s="70">
        <v>305.55149999999998</v>
      </c>
      <c r="F139" s="104">
        <f>+G139/G138-1</f>
        <v>2.0994330440988307E-2</v>
      </c>
      <c r="G139" s="112">
        <v>11617.19</v>
      </c>
      <c r="H139" s="104">
        <f t="shared" si="27"/>
        <v>4.9976527354167466E-4</v>
      </c>
      <c r="I139" s="113">
        <v>12872.47</v>
      </c>
      <c r="J139" s="104">
        <f t="shared" si="28"/>
        <v>-9.9979309837183727E-5</v>
      </c>
      <c r="K139" s="113">
        <v>14401.54</v>
      </c>
      <c r="L139" s="104">
        <f t="shared" si="29"/>
        <v>0</v>
      </c>
      <c r="M139" s="113">
        <v>11064.04</v>
      </c>
      <c r="N139" s="189"/>
      <c r="O139" s="189"/>
    </row>
    <row r="140" spans="1:15" ht="14.1" customHeight="1">
      <c r="A140" s="157" t="s">
        <v>43</v>
      </c>
      <c r="B140" s="6">
        <v>-1.3</v>
      </c>
      <c r="C140" s="70">
        <v>449.68453200359056</v>
      </c>
      <c r="D140" s="229">
        <f t="shared" si="30"/>
        <v>1.4965725908725691E-2</v>
      </c>
      <c r="E140" s="70">
        <v>310.12430000000001</v>
      </c>
      <c r="F140" s="104">
        <f t="shared" ref="F140:F148" si="31">G140/G139-1</f>
        <v>2.2440882864100509E-2</v>
      </c>
      <c r="G140" s="112">
        <v>11877.89</v>
      </c>
      <c r="H140" s="104">
        <f t="shared" si="27"/>
        <v>1.7100059273783552E-2</v>
      </c>
      <c r="I140" s="113">
        <v>13092.59</v>
      </c>
      <c r="J140" s="104">
        <f t="shared" si="28"/>
        <v>-3.9995722679664336E-4</v>
      </c>
      <c r="K140" s="113">
        <v>14395.78</v>
      </c>
      <c r="L140" s="104">
        <f t="shared" si="29"/>
        <v>6.3300566520005264E-2</v>
      </c>
      <c r="M140" s="113">
        <v>11764.4</v>
      </c>
      <c r="N140" s="189"/>
      <c r="O140" s="189"/>
    </row>
    <row r="141" spans="1:15" ht="14.1" customHeight="1">
      <c r="A141" s="157" t="s">
        <v>32</v>
      </c>
      <c r="B141" s="6">
        <v>0.4</v>
      </c>
      <c r="C141" s="70">
        <v>451.32869372994327</v>
      </c>
      <c r="D141" s="229">
        <f t="shared" si="30"/>
        <v>1.5427362512386189E-2</v>
      </c>
      <c r="E141" s="70">
        <v>314.90870000000001</v>
      </c>
      <c r="F141" s="104">
        <f t="shared" si="31"/>
        <v>1.1603912816165129E-2</v>
      </c>
      <c r="G141" s="112">
        <v>12015.72</v>
      </c>
      <c r="H141" s="104">
        <f t="shared" si="27"/>
        <v>1.2600257091988531E-2</v>
      </c>
      <c r="I141" s="113">
        <v>13257.56</v>
      </c>
      <c r="J141" s="104">
        <f t="shared" si="28"/>
        <v>4.001172565848421E-4</v>
      </c>
      <c r="K141" s="113">
        <v>14401.54</v>
      </c>
      <c r="L141" s="104">
        <f t="shared" si="29"/>
        <v>0</v>
      </c>
      <c r="M141" s="113">
        <v>11764.4</v>
      </c>
      <c r="N141" s="189"/>
      <c r="O141" s="189"/>
    </row>
    <row r="142" spans="1:15" ht="14.1" customHeight="1">
      <c r="A142" s="157" t="s">
        <v>33</v>
      </c>
      <c r="B142" s="6">
        <v>3.7</v>
      </c>
      <c r="C142" s="70">
        <v>467.84454369481136</v>
      </c>
      <c r="D142" s="229">
        <f t="shared" si="30"/>
        <v>2.2435391591276943E-2</v>
      </c>
      <c r="E142" s="70">
        <v>321.97379999999998</v>
      </c>
      <c r="F142" s="104">
        <f t="shared" si="31"/>
        <v>5.6259633213824323E-3</v>
      </c>
      <c r="G142" s="111">
        <v>12083.32</v>
      </c>
      <c r="H142" s="104">
        <f t="shared" si="27"/>
        <v>6.4001218927163261E-3</v>
      </c>
      <c r="I142" s="111">
        <v>13342.41</v>
      </c>
      <c r="J142" s="104">
        <f t="shared" si="28"/>
        <v>-2.9996792009756579E-4</v>
      </c>
      <c r="K142" s="111">
        <v>14397.22</v>
      </c>
      <c r="L142" s="104">
        <f t="shared" si="29"/>
        <v>-3.4900207405392569E-2</v>
      </c>
      <c r="M142" s="111">
        <v>11353.82</v>
      </c>
      <c r="N142" s="189"/>
      <c r="O142" s="189"/>
    </row>
    <row r="143" spans="1:15" ht="14.1" customHeight="1">
      <c r="A143" s="157" t="s">
        <v>34</v>
      </c>
      <c r="B143" s="6">
        <v>3.5</v>
      </c>
      <c r="C143" s="70">
        <v>484.3679825340194</v>
      </c>
      <c r="D143" s="229">
        <f t="shared" si="30"/>
        <v>1.9341946456512993E-2</v>
      </c>
      <c r="E143" s="70">
        <v>328.20139999999998</v>
      </c>
      <c r="F143" s="104">
        <f t="shared" si="31"/>
        <v>8.2518711744785644E-3</v>
      </c>
      <c r="G143" s="113">
        <v>12183.03</v>
      </c>
      <c r="H143" s="104">
        <f t="shared" si="27"/>
        <v>9.2996692501579048E-3</v>
      </c>
      <c r="I143" s="113">
        <v>13466.49</v>
      </c>
      <c r="J143" s="104">
        <f t="shared" si="28"/>
        <v>-1.0001930928327241E-4</v>
      </c>
      <c r="K143" s="113">
        <v>14395.78</v>
      </c>
      <c r="L143" s="104">
        <f t="shared" si="29"/>
        <v>0</v>
      </c>
      <c r="M143" s="113">
        <v>11353.82</v>
      </c>
      <c r="N143" s="189"/>
      <c r="O143" s="189"/>
    </row>
    <row r="144" spans="1:15" ht="14.1" customHeight="1">
      <c r="A144" s="157" t="s">
        <v>35</v>
      </c>
      <c r="B144" s="6">
        <v>4.0999999999999996</v>
      </c>
      <c r="C144" s="70">
        <v>504.24820429004302</v>
      </c>
      <c r="D144" s="229">
        <f t="shared" si="30"/>
        <v>2.7001103590661213E-2</v>
      </c>
      <c r="E144" s="70">
        <v>337.06319999999999</v>
      </c>
      <c r="F144" s="104">
        <f t="shared" si="31"/>
        <v>5.1648071128446604E-2</v>
      </c>
      <c r="G144" s="113">
        <v>12812.26</v>
      </c>
      <c r="H144" s="104">
        <f t="shared" si="27"/>
        <v>5.1100175324082286E-2</v>
      </c>
      <c r="I144" s="113">
        <v>14154.63</v>
      </c>
      <c r="J144" s="104">
        <f t="shared" si="28"/>
        <v>4.4399817168642386E-2</v>
      </c>
      <c r="K144" s="113">
        <v>15034.95</v>
      </c>
      <c r="L144" s="104">
        <f t="shared" si="29"/>
        <v>8.0000387534767903E-2</v>
      </c>
      <c r="M144" s="113">
        <v>12262.13</v>
      </c>
      <c r="N144" s="189"/>
      <c r="O144" s="189"/>
    </row>
    <row r="145" spans="1:34" ht="14.1" customHeight="1">
      <c r="A145" s="157" t="s">
        <v>36</v>
      </c>
      <c r="B145" s="6">
        <v>3.7</v>
      </c>
      <c r="C145" s="70">
        <v>522.8734298547995</v>
      </c>
      <c r="D145" s="229">
        <f t="shared" si="30"/>
        <v>2.8355216469789557E-2</v>
      </c>
      <c r="E145" s="70">
        <v>346.6207</v>
      </c>
      <c r="F145" s="104">
        <f t="shared" si="31"/>
        <v>3.2180895486042305E-2</v>
      </c>
      <c r="G145" s="113">
        <v>13224.57</v>
      </c>
      <c r="H145" s="104">
        <f t="shared" si="27"/>
        <v>3.5500044861646041E-2</v>
      </c>
      <c r="I145" s="113">
        <v>14657.12</v>
      </c>
      <c r="J145" s="104">
        <f t="shared" si="28"/>
        <v>4.210057233313047E-2</v>
      </c>
      <c r="K145" s="113">
        <v>15667.93</v>
      </c>
      <c r="L145" s="104">
        <f t="shared" si="29"/>
        <v>0</v>
      </c>
      <c r="M145" s="113">
        <v>12262.13</v>
      </c>
      <c r="N145" s="189"/>
      <c r="O145" s="189"/>
    </row>
    <row r="146" spans="1:34" ht="14.1" customHeight="1">
      <c r="A146" s="157" t="s">
        <v>37</v>
      </c>
      <c r="B146" s="6">
        <v>4.7</v>
      </c>
      <c r="C146" s="70">
        <v>547.26578034077966</v>
      </c>
      <c r="D146" s="229">
        <f t="shared" si="30"/>
        <v>3.7609698439821981E-2</v>
      </c>
      <c r="E146" s="70">
        <v>359.65699999999998</v>
      </c>
      <c r="F146" s="104">
        <f t="shared" si="31"/>
        <v>5.5278167834568626E-2</v>
      </c>
      <c r="G146" s="113">
        <v>13955.6</v>
      </c>
      <c r="H146" s="104">
        <f t="shared" si="27"/>
        <v>5.5195017847980976E-2</v>
      </c>
      <c r="I146" s="113">
        <v>15466.12</v>
      </c>
      <c r="J146" s="104">
        <f t="shared" si="28"/>
        <v>2.9499748850039476E-2</v>
      </c>
      <c r="K146" s="113">
        <v>16130.13</v>
      </c>
      <c r="L146" s="104">
        <f t="shared" si="29"/>
        <v>6.4799508731354205E-2</v>
      </c>
      <c r="M146" s="113">
        <v>13056.71</v>
      </c>
      <c r="N146" s="189"/>
      <c r="O146" s="189"/>
    </row>
    <row r="147" spans="1:34" ht="14.1" customHeight="1">
      <c r="A147" s="157" t="s">
        <v>38</v>
      </c>
      <c r="B147" s="6">
        <v>4.2</v>
      </c>
      <c r="C147" s="70">
        <v>570.09441534688449</v>
      </c>
      <c r="D147" s="229">
        <f t="shared" si="30"/>
        <v>3.1597049410966527E-2</v>
      </c>
      <c r="E147" s="70">
        <v>371.02109999999999</v>
      </c>
      <c r="F147" s="104">
        <f t="shared" si="31"/>
        <v>2.7871248817678884E-2</v>
      </c>
      <c r="G147" s="113">
        <v>14344.56</v>
      </c>
      <c r="H147" s="104">
        <f t="shared" si="27"/>
        <v>3.0404522918482391E-2</v>
      </c>
      <c r="I147" s="113">
        <v>15936.36</v>
      </c>
      <c r="J147" s="104">
        <f t="shared" si="28"/>
        <v>3.3800099565223674E-2</v>
      </c>
      <c r="K147" s="113">
        <v>16675.330000000002</v>
      </c>
      <c r="L147" s="104">
        <f t="shared" si="29"/>
        <v>0</v>
      </c>
      <c r="M147" s="113">
        <v>13056.71</v>
      </c>
      <c r="N147" s="189"/>
      <c r="O147" s="189"/>
    </row>
    <row r="148" spans="1:34" ht="14.1" customHeight="1" thickBot="1">
      <c r="A148" s="160" t="s">
        <v>40</v>
      </c>
      <c r="B148" s="7">
        <v>4.4000000000000004</v>
      </c>
      <c r="C148" s="240">
        <v>595.18972645761346</v>
      </c>
      <c r="D148" s="257">
        <f t="shared" si="30"/>
        <v>4.0055673383535328E-2</v>
      </c>
      <c r="E148" s="240">
        <v>385.88260000000002</v>
      </c>
      <c r="F148" s="103">
        <f t="shared" si="31"/>
        <v>2.7616741119978583E-2</v>
      </c>
      <c r="G148" s="114">
        <v>14740.71</v>
      </c>
      <c r="H148" s="103">
        <f t="shared" si="27"/>
        <v>3.0100349138699078E-2</v>
      </c>
      <c r="I148" s="114">
        <v>16416.05</v>
      </c>
      <c r="J148" s="103">
        <f t="shared" si="28"/>
        <v>5.0899742313945007E-2</v>
      </c>
      <c r="K148" s="114">
        <v>17524.099999999999</v>
      </c>
      <c r="L148" s="103">
        <f t="shared" si="29"/>
        <v>0</v>
      </c>
      <c r="M148" s="114">
        <v>13056.71</v>
      </c>
      <c r="N148" s="190"/>
      <c r="O148" s="190"/>
    </row>
    <row r="149" spans="1:34" ht="14.1" customHeight="1" thickBot="1">
      <c r="A149" s="210">
        <v>2021</v>
      </c>
      <c r="B149" s="211"/>
      <c r="C149" s="239"/>
      <c r="D149" s="254"/>
      <c r="E149" s="239"/>
      <c r="F149" s="211"/>
      <c r="G149" s="211"/>
      <c r="H149" s="211"/>
      <c r="I149" s="211"/>
      <c r="J149" s="211"/>
      <c r="K149" s="211"/>
      <c r="L149" s="211"/>
      <c r="M149" s="211"/>
      <c r="N149" s="211"/>
      <c r="O149" s="239"/>
    </row>
    <row r="150" spans="1:34" s="115" customFormat="1" ht="14.1" customHeight="1">
      <c r="A150" s="161" t="s">
        <v>30</v>
      </c>
      <c r="B150" s="10">
        <v>5.6</v>
      </c>
      <c r="C150" s="243">
        <v>628.266822567963</v>
      </c>
      <c r="D150" s="255">
        <f>+E150/E148-1</f>
        <v>4.0490294198287202E-2</v>
      </c>
      <c r="E150" s="243">
        <v>401.50709999999998</v>
      </c>
      <c r="F150" s="108">
        <f>G150/G148-1</f>
        <v>4.3027099780132749E-2</v>
      </c>
      <c r="G150" s="116">
        <v>15374.96</v>
      </c>
      <c r="H150" s="108">
        <f>I150/I148-1</f>
        <v>4.699973501542698E-2</v>
      </c>
      <c r="I150" s="116">
        <v>17187.599999999999</v>
      </c>
      <c r="J150" s="108">
        <f>K150/K148-1</f>
        <v>9.8799938370586871E-2</v>
      </c>
      <c r="K150" s="116">
        <v>19255.48</v>
      </c>
      <c r="L150" s="108">
        <f>M150/M148-1</f>
        <v>-7.6588972253155418E-7</v>
      </c>
      <c r="M150" s="116">
        <v>13056.7</v>
      </c>
      <c r="N150" s="188"/>
      <c r="O150" s="18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s="115" customFormat="1" ht="14.1" customHeight="1">
      <c r="A151" s="162" t="s">
        <v>39</v>
      </c>
      <c r="B151" s="6">
        <v>6.1</v>
      </c>
      <c r="C151" s="70">
        <v>666.51491767307868</v>
      </c>
      <c r="D151" s="229">
        <f>+E151/E150-1</f>
        <v>3.57463168148211E-2</v>
      </c>
      <c r="E151" s="241">
        <v>415.85950000000003</v>
      </c>
      <c r="F151" s="117">
        <f t="shared" ref="F151:F165" si="32">G151/G150-1</f>
        <v>6.6283099273104051E-2</v>
      </c>
      <c r="G151" s="118">
        <v>16394.060000000001</v>
      </c>
      <c r="H151" s="117">
        <f t="shared" ref="H151:H160" si="33">I151/I150-1</f>
        <v>6.2899997672740904E-2</v>
      </c>
      <c r="I151" s="118">
        <v>18268.7</v>
      </c>
      <c r="J151" s="117">
        <f t="shared" ref="J151:J174" si="34">K151/K150-1</f>
        <v>4.4500059203925302E-2</v>
      </c>
      <c r="K151" s="118">
        <v>20112.349999999999</v>
      </c>
      <c r="L151" s="117">
        <f t="shared" ref="L151:L174" si="35">M151/M150-1</f>
        <v>0.12570098110548611</v>
      </c>
      <c r="M151" s="118">
        <v>14697.94</v>
      </c>
      <c r="N151" s="189"/>
      <c r="O151" s="189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s="115" customFormat="1" ht="14.1" customHeight="1">
      <c r="A152" s="163" t="s">
        <v>41</v>
      </c>
      <c r="B152" s="6">
        <v>3.9</v>
      </c>
      <c r="C152" s="70">
        <v>692.44856230970277</v>
      </c>
      <c r="D152" s="229">
        <f t="shared" ref="D152:D161" si="36">+E152/E151-1</f>
        <v>4.8108074962817993E-2</v>
      </c>
      <c r="E152" s="70">
        <v>435.8657</v>
      </c>
      <c r="F152" s="104">
        <f t="shared" si="32"/>
        <v>3.6285093503378496E-2</v>
      </c>
      <c r="G152" s="113">
        <v>16988.919999999998</v>
      </c>
      <c r="H152" s="104">
        <f t="shared" si="33"/>
        <v>3.8599900376052876E-2</v>
      </c>
      <c r="I152" s="113">
        <v>18973.87</v>
      </c>
      <c r="J152" s="104">
        <f t="shared" si="34"/>
        <v>7.2500229958209816E-2</v>
      </c>
      <c r="K152" s="113">
        <v>21570.5</v>
      </c>
      <c r="L152" s="104">
        <f t="shared" si="35"/>
        <v>0</v>
      </c>
      <c r="M152" s="113">
        <v>14697.94</v>
      </c>
      <c r="N152" s="189"/>
      <c r="O152" s="18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s="115" customFormat="1" ht="14.1" customHeight="1">
      <c r="A153" s="164" t="s">
        <v>43</v>
      </c>
      <c r="B153" s="6">
        <v>4.8</v>
      </c>
      <c r="C153" s="70">
        <v>725.4504887411008</v>
      </c>
      <c r="D153" s="229">
        <f t="shared" si="36"/>
        <v>4.0802935399596674E-2</v>
      </c>
      <c r="E153" s="240">
        <v>453.65030000000002</v>
      </c>
      <c r="F153" s="119">
        <f t="shared" si="32"/>
        <v>5.4982894733744292E-2</v>
      </c>
      <c r="G153" s="120">
        <v>17923.02</v>
      </c>
      <c r="H153" s="119">
        <f t="shared" si="33"/>
        <v>5.4100191473853254E-2</v>
      </c>
      <c r="I153" s="120">
        <v>20000.36</v>
      </c>
      <c r="J153" s="119">
        <f t="shared" si="34"/>
        <v>6.6299807607612227E-2</v>
      </c>
      <c r="K153" s="120">
        <v>23000.62</v>
      </c>
      <c r="L153" s="119">
        <f t="shared" si="35"/>
        <v>5.6899810449627664E-2</v>
      </c>
      <c r="M153" s="120">
        <v>15534.25</v>
      </c>
      <c r="N153" s="189"/>
      <c r="O153" s="189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115" customFormat="1" ht="14.1" customHeight="1">
      <c r="A154" s="163" t="s">
        <v>32</v>
      </c>
      <c r="B154" s="6">
        <v>3.2</v>
      </c>
      <c r="C154" s="70">
        <v>748.8280032300928</v>
      </c>
      <c r="D154" s="229">
        <f t="shared" si="36"/>
        <v>3.3229780736395487E-2</v>
      </c>
      <c r="E154" s="70">
        <v>468.72500000000002</v>
      </c>
      <c r="F154" s="104">
        <f t="shared" si="32"/>
        <v>2.890472699355362E-2</v>
      </c>
      <c r="G154" s="113">
        <v>18441.080000000002</v>
      </c>
      <c r="H154" s="104">
        <f t="shared" si="33"/>
        <v>3.1599931201238274E-2</v>
      </c>
      <c r="I154" s="113">
        <v>20632.37</v>
      </c>
      <c r="J154" s="104">
        <f t="shared" si="34"/>
        <v>5.2199897220161828E-2</v>
      </c>
      <c r="K154" s="113">
        <v>24201.25</v>
      </c>
      <c r="L154" s="104">
        <f t="shared" si="35"/>
        <v>0</v>
      </c>
      <c r="M154" s="113">
        <v>15534.25</v>
      </c>
      <c r="N154" s="189"/>
      <c r="O154" s="189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115" customFormat="1" ht="14.1" customHeight="1">
      <c r="A155" s="163" t="s">
        <v>33</v>
      </c>
      <c r="B155" s="6">
        <v>3.1</v>
      </c>
      <c r="C155" s="70">
        <v>772.26915003951444</v>
      </c>
      <c r="D155" s="229">
        <f t="shared" si="36"/>
        <v>3.1745479758920503E-2</v>
      </c>
      <c r="E155" s="70">
        <v>483.60489999999999</v>
      </c>
      <c r="F155" s="104">
        <f t="shared" si="32"/>
        <v>2.7004925958782344E-3</v>
      </c>
      <c r="G155" s="113">
        <v>18490.88</v>
      </c>
      <c r="H155" s="104">
        <f t="shared" si="33"/>
        <v>9.9843110607400476E-5</v>
      </c>
      <c r="I155" s="113">
        <v>20634.43</v>
      </c>
      <c r="J155" s="104">
        <f t="shared" si="34"/>
        <v>-2.9998450493251561E-4</v>
      </c>
      <c r="K155" s="113">
        <v>24193.99</v>
      </c>
      <c r="L155" s="104">
        <f t="shared" si="35"/>
        <v>-4.7399777910101859E-2</v>
      </c>
      <c r="M155" s="113">
        <v>14797.93</v>
      </c>
      <c r="N155" s="189"/>
      <c r="O155" s="18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s="115" customFormat="1" ht="14.1" customHeight="1">
      <c r="A156" s="163" t="s">
        <v>34</v>
      </c>
      <c r="B156" s="6">
        <v>2.2000000000000002</v>
      </c>
      <c r="C156" s="70">
        <v>789.53998595621761</v>
      </c>
      <c r="D156" s="229">
        <f t="shared" si="36"/>
        <v>2.9970333220362466E-2</v>
      </c>
      <c r="E156" s="70">
        <v>498.09870000000001</v>
      </c>
      <c r="F156" s="104">
        <f t="shared" si="32"/>
        <v>6.6173702928146172E-2</v>
      </c>
      <c r="G156" s="113">
        <v>19714.490000000002</v>
      </c>
      <c r="H156" s="104">
        <f t="shared" si="33"/>
        <v>6.3200195013867422E-2</v>
      </c>
      <c r="I156" s="113">
        <v>21938.53</v>
      </c>
      <c r="J156" s="104">
        <f t="shared" si="34"/>
        <v>-1.0998599238901674E-3</v>
      </c>
      <c r="K156" s="113">
        <v>24167.38</v>
      </c>
      <c r="L156" s="104">
        <f t="shared" si="35"/>
        <v>0.19999959453788452</v>
      </c>
      <c r="M156" s="113">
        <v>17757.509999999998</v>
      </c>
      <c r="N156" s="189"/>
      <c r="O156" s="189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s="115" customFormat="1" ht="14.1" customHeight="1">
      <c r="A157" s="163" t="s">
        <v>35</v>
      </c>
      <c r="B157" s="6">
        <v>2.5</v>
      </c>
      <c r="C157" s="70">
        <v>809.37168740717391</v>
      </c>
      <c r="D157" s="229">
        <f t="shared" si="36"/>
        <v>2.4684866674014705E-2</v>
      </c>
      <c r="E157" s="70">
        <v>510.39420000000001</v>
      </c>
      <c r="F157" s="104">
        <f t="shared" si="32"/>
        <v>1.529788495669937E-2</v>
      </c>
      <c r="G157" s="113">
        <v>20016.080000000002</v>
      </c>
      <c r="H157" s="104">
        <f t="shared" si="33"/>
        <v>1.5599951318524985E-2</v>
      </c>
      <c r="I157" s="113">
        <v>22280.77</v>
      </c>
      <c r="J157" s="104">
        <f t="shared" si="34"/>
        <v>1.3000995556819994E-3</v>
      </c>
      <c r="K157" s="113">
        <v>24198.799999999999</v>
      </c>
      <c r="L157" s="104">
        <f t="shared" si="35"/>
        <v>0</v>
      </c>
      <c r="M157" s="113">
        <v>17757.509999999998</v>
      </c>
      <c r="N157" s="189"/>
      <c r="O157" s="189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s="115" customFormat="1" ht="14.1" customHeight="1">
      <c r="A158" s="163" t="s">
        <v>36</v>
      </c>
      <c r="B158" s="6">
        <v>2.8</v>
      </c>
      <c r="C158" s="70">
        <v>831.99366997019149</v>
      </c>
      <c r="D158" s="229">
        <f t="shared" si="36"/>
        <v>3.5467879533113811E-2</v>
      </c>
      <c r="E158" s="70">
        <v>528.49680000000001</v>
      </c>
      <c r="F158" s="104">
        <f t="shared" si="32"/>
        <v>1.7421992717854717E-2</v>
      </c>
      <c r="G158" s="113">
        <v>20364.8</v>
      </c>
      <c r="H158" s="104">
        <f t="shared" si="33"/>
        <v>1.9000241015009856E-2</v>
      </c>
      <c r="I158" s="113">
        <v>22704.11</v>
      </c>
      <c r="J158" s="104">
        <f t="shared" si="34"/>
        <v>3.2997504008465128E-3</v>
      </c>
      <c r="K158" s="113">
        <v>24278.65</v>
      </c>
      <c r="L158" s="104">
        <f t="shared" si="35"/>
        <v>0</v>
      </c>
      <c r="M158" s="113">
        <v>17757.509999999998</v>
      </c>
      <c r="N158" s="189"/>
      <c r="O158" s="189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s="115" customFormat="1" ht="14.1" customHeight="1">
      <c r="A159" s="164" t="s">
        <v>37</v>
      </c>
      <c r="B159" s="6">
        <v>2.8</v>
      </c>
      <c r="C159" s="70">
        <v>855.68247177400372</v>
      </c>
      <c r="D159" s="229">
        <f t="shared" si="36"/>
        <v>3.5162748383717801E-2</v>
      </c>
      <c r="E159" s="240">
        <v>547.08019999999999</v>
      </c>
      <c r="F159" s="119">
        <f t="shared" si="32"/>
        <v>1.9456120364550689E-2</v>
      </c>
      <c r="G159" s="122">
        <v>20761.02</v>
      </c>
      <c r="H159" s="119">
        <f t="shared" si="33"/>
        <v>2.0999722076751715E-2</v>
      </c>
      <c r="I159" s="122">
        <v>23180.89</v>
      </c>
      <c r="J159" s="119">
        <f t="shared" si="34"/>
        <v>3.2003426879170238E-3</v>
      </c>
      <c r="K159" s="122">
        <v>24356.35</v>
      </c>
      <c r="L159" s="119">
        <f t="shared" si="35"/>
        <v>0</v>
      </c>
      <c r="M159" s="123">
        <v>17757.509999999998</v>
      </c>
      <c r="N159" s="189"/>
      <c r="O159" s="189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s="115" customFormat="1" ht="14.1" customHeight="1">
      <c r="A160" s="163" t="s">
        <v>38</v>
      </c>
      <c r="B160" s="6">
        <v>2.9</v>
      </c>
      <c r="C160" s="70">
        <v>880.88864612376449</v>
      </c>
      <c r="D160" s="229">
        <f t="shared" si="36"/>
        <v>2.5294646013509503E-2</v>
      </c>
      <c r="E160" s="70">
        <v>560.91840000000002</v>
      </c>
      <c r="F160" s="104">
        <f t="shared" si="32"/>
        <v>4.3920289080208841E-2</v>
      </c>
      <c r="G160" s="113">
        <v>21672.85</v>
      </c>
      <c r="H160" s="104">
        <f t="shared" si="33"/>
        <v>4.1000151417827535E-2</v>
      </c>
      <c r="I160" s="113">
        <v>24131.31</v>
      </c>
      <c r="J160" s="104">
        <f t="shared" si="34"/>
        <v>2.3000162175366157E-3</v>
      </c>
      <c r="K160" s="113">
        <v>24412.37</v>
      </c>
      <c r="L160" s="104">
        <f t="shared" si="35"/>
        <v>0.10420041999131646</v>
      </c>
      <c r="M160" s="113">
        <v>19607.849999999999</v>
      </c>
      <c r="N160" s="189"/>
      <c r="O160" s="189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s="115" customFormat="1" ht="14.1" customHeight="1" thickBot="1">
      <c r="A161" s="165" t="s">
        <v>40</v>
      </c>
      <c r="B161" s="7">
        <v>2.2999999999999998</v>
      </c>
      <c r="C161" s="240">
        <v>900.78036666067555</v>
      </c>
      <c r="D161" s="257">
        <f t="shared" si="36"/>
        <v>3.8399703058412671E-2</v>
      </c>
      <c r="E161" s="240">
        <v>582.45749999999998</v>
      </c>
      <c r="F161" s="119">
        <f t="shared" si="32"/>
        <v>1.2150224820455247E-2</v>
      </c>
      <c r="G161" s="120">
        <v>21936.18</v>
      </c>
      <c r="H161" s="119">
        <f>I161/I160-1</f>
        <v>1.3099993328169912E-2</v>
      </c>
      <c r="I161" s="120">
        <v>24447.43</v>
      </c>
      <c r="J161" s="119">
        <f t="shared" si="34"/>
        <v>-8.0000426013526749E-4</v>
      </c>
      <c r="K161" s="120">
        <v>24392.84</v>
      </c>
      <c r="L161" s="119">
        <f t="shared" si="35"/>
        <v>0</v>
      </c>
      <c r="M161" s="120">
        <v>19607.849999999999</v>
      </c>
      <c r="N161" s="190"/>
      <c r="O161" s="19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s="115" customFormat="1" ht="14.1" customHeight="1" thickBot="1">
      <c r="A162" s="210">
        <v>2022</v>
      </c>
      <c r="B162" s="211"/>
      <c r="C162" s="239"/>
      <c r="D162" s="254"/>
      <c r="E162" s="239"/>
      <c r="F162" s="211"/>
      <c r="G162" s="211"/>
      <c r="H162" s="211"/>
      <c r="I162" s="211"/>
      <c r="J162" s="211"/>
      <c r="K162" s="211"/>
      <c r="L162" s="211"/>
      <c r="M162" s="211"/>
      <c r="N162" s="211"/>
      <c r="O162" s="239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s="115" customFormat="1" ht="14.1" customHeight="1">
      <c r="A163" s="161" t="s">
        <v>42</v>
      </c>
      <c r="B163" s="10">
        <v>3.7</v>
      </c>
      <c r="C163" s="243">
        <v>934.33619002336945</v>
      </c>
      <c r="D163" s="255">
        <f>+E163/E161-1</f>
        <v>3.875681916706375E-2</v>
      </c>
      <c r="E163" s="243">
        <v>605.0317</v>
      </c>
      <c r="F163" s="108">
        <f>G163/G161-1</f>
        <v>2.3237865480680853E-2</v>
      </c>
      <c r="G163" s="116">
        <v>22445.93</v>
      </c>
      <c r="H163" s="108">
        <f>I163/I161-1</f>
        <v>2.4391520908332742E-2</v>
      </c>
      <c r="I163" s="116">
        <v>25043.74</v>
      </c>
      <c r="J163" s="108">
        <f>K163/K161-1</f>
        <v>1.7997084390337648E-3</v>
      </c>
      <c r="K163" s="116">
        <v>24436.74</v>
      </c>
      <c r="L163" s="108">
        <f>M163/M161-1</f>
        <v>0</v>
      </c>
      <c r="M163" s="116">
        <v>19607.849999999999</v>
      </c>
      <c r="N163" s="299">
        <v>1.7000000000000001E-2</v>
      </c>
      <c r="O163" s="279">
        <v>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s="115" customFormat="1" ht="14.1" customHeight="1">
      <c r="A164" s="162" t="s">
        <v>39</v>
      </c>
      <c r="B164" s="6">
        <v>4.7</v>
      </c>
      <c r="C164" s="70">
        <v>978.60325697028588</v>
      </c>
      <c r="D164" s="229">
        <f>+E164/E163-1</f>
        <v>4.6943656010089985E-2</v>
      </c>
      <c r="E164" s="241">
        <v>633.43409999999994</v>
      </c>
      <c r="F164" s="117">
        <f t="shared" si="32"/>
        <v>6.7843925379790448E-2</v>
      </c>
      <c r="G164" s="118">
        <v>23968.75</v>
      </c>
      <c r="H164" s="117">
        <f t="shared" ref="H164:H174" si="37">I164/I163-1</f>
        <v>7.1608713395044044E-2</v>
      </c>
      <c r="I164" s="118">
        <v>26837.09</v>
      </c>
      <c r="J164" s="117">
        <f t="shared" si="34"/>
        <v>9.7597715570898469E-2</v>
      </c>
      <c r="K164" s="118">
        <v>26821.71</v>
      </c>
      <c r="L164" s="117">
        <f t="shared" si="35"/>
        <v>7.2099694765106914E-2</v>
      </c>
      <c r="M164" s="118">
        <v>21021.57</v>
      </c>
      <c r="N164" s="298">
        <f t="shared" ref="N164:N173" si="38">O164/O163-1</f>
        <v>4.8999999999999932E-2</v>
      </c>
      <c r="O164" s="280">
        <v>1.0489999999999999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s="115" customFormat="1" ht="14.1" customHeight="1">
      <c r="A165" s="163" t="s">
        <v>41</v>
      </c>
      <c r="B165" s="6">
        <v>6.3</v>
      </c>
      <c r="C165" s="70">
        <v>1040.5419938330967</v>
      </c>
      <c r="D165" s="229">
        <f t="shared" ref="D165:D174" si="39">+E165/E164-1</f>
        <v>6.7287978339025445E-2</v>
      </c>
      <c r="E165" s="70">
        <v>676.0566</v>
      </c>
      <c r="F165" s="104">
        <f t="shared" si="32"/>
        <v>9.0905867014341668E-2</v>
      </c>
      <c r="G165" s="113">
        <v>26147.65</v>
      </c>
      <c r="H165" s="104">
        <f t="shared" si="37"/>
        <v>9.180019145145768E-2</v>
      </c>
      <c r="I165" s="113">
        <v>29300.74</v>
      </c>
      <c r="J165" s="104">
        <f t="shared" si="34"/>
        <v>0.12700234250538101</v>
      </c>
      <c r="K165" s="113">
        <v>30228.13</v>
      </c>
      <c r="L165" s="104">
        <f t="shared" si="35"/>
        <v>9.4300282995037898E-2</v>
      </c>
      <c r="M165" s="113">
        <v>23003.91</v>
      </c>
      <c r="N165" s="298">
        <f t="shared" si="38"/>
        <v>7.9122974261201184E-2</v>
      </c>
      <c r="O165" s="280">
        <v>1.1319999999999999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s="115" customFormat="1" ht="14.1" customHeight="1">
      <c r="A166" s="164" t="s">
        <v>43</v>
      </c>
      <c r="B166" s="6">
        <v>5.9</v>
      </c>
      <c r="C166" s="70">
        <v>1101.9533166314045</v>
      </c>
      <c r="D166" s="229">
        <f t="shared" si="39"/>
        <v>6.0473191149971628E-2</v>
      </c>
      <c r="E166" s="240">
        <v>716.93989999999997</v>
      </c>
      <c r="F166" s="119">
        <f t="shared" ref="F166:F174" si="40">G166/G165-1</f>
        <v>3.1748933460559625E-2</v>
      </c>
      <c r="G166" s="120">
        <v>26977.81</v>
      </c>
      <c r="H166" s="119">
        <f t="shared" si="37"/>
        <v>3.3199844099500497E-2</v>
      </c>
      <c r="I166" s="120">
        <v>30273.52</v>
      </c>
      <c r="J166" s="119">
        <f t="shared" si="34"/>
        <v>4.5700147511605893E-2</v>
      </c>
      <c r="K166" s="120">
        <v>31609.56</v>
      </c>
      <c r="L166" s="119">
        <f t="shared" si="35"/>
        <v>0</v>
      </c>
      <c r="M166" s="120">
        <v>23003.91</v>
      </c>
      <c r="N166" s="298">
        <f t="shared" si="38"/>
        <v>2.5618374558304069E-2</v>
      </c>
      <c r="O166" s="280">
        <v>1.161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s="115" customFormat="1" ht="14.1" customHeight="1">
      <c r="A167" s="163" t="s">
        <v>32</v>
      </c>
      <c r="B167" s="6">
        <v>5.2</v>
      </c>
      <c r="C167" s="70">
        <v>1158.9222798841117</v>
      </c>
      <c r="D167" s="229">
        <f t="shared" si="39"/>
        <v>5.0502280595626114E-2</v>
      </c>
      <c r="E167" s="70">
        <v>753.14700000000005</v>
      </c>
      <c r="F167" s="104">
        <f t="shared" si="40"/>
        <v>0.1076992535717316</v>
      </c>
      <c r="G167" s="113">
        <v>29883.3</v>
      </c>
      <c r="H167" s="104">
        <f t="shared" si="37"/>
        <v>0.10590013979213508</v>
      </c>
      <c r="I167" s="113">
        <v>33479.49</v>
      </c>
      <c r="J167" s="104">
        <f t="shared" si="34"/>
        <v>0.12169989079253241</v>
      </c>
      <c r="K167" s="113">
        <v>35456.44</v>
      </c>
      <c r="L167" s="104">
        <f t="shared" si="35"/>
        <v>0.14999971743933971</v>
      </c>
      <c r="M167" s="113">
        <v>26454.49</v>
      </c>
      <c r="N167" s="298">
        <f t="shared" si="38"/>
        <v>0.13264427217915586</v>
      </c>
      <c r="O167" s="280">
        <v>1.3149999999999999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s="115" customFormat="1" ht="14.1" customHeight="1">
      <c r="A168" s="163" t="s">
        <v>33</v>
      </c>
      <c r="B168" s="6">
        <v>4.8</v>
      </c>
      <c r="C168" s="70">
        <v>1214.824148470205</v>
      </c>
      <c r="D168" s="229">
        <f t="shared" si="39"/>
        <v>5.2952212516281572E-2</v>
      </c>
      <c r="E168" s="70">
        <v>793.02779999999996</v>
      </c>
      <c r="F168" s="104">
        <f t="shared" si="40"/>
        <v>8.0186927146600251E-2</v>
      </c>
      <c r="G168" s="113">
        <v>32279.55</v>
      </c>
      <c r="H168" s="104">
        <f t="shared" si="37"/>
        <v>8.5099862632316059E-2</v>
      </c>
      <c r="I168" s="113">
        <v>36328.589999999997</v>
      </c>
      <c r="J168" s="104">
        <f t="shared" si="34"/>
        <v>0.177899980934352</v>
      </c>
      <c r="K168" s="113">
        <v>41764.14</v>
      </c>
      <c r="L168" s="104">
        <f t="shared" si="35"/>
        <v>-5.4599805174849303E-2</v>
      </c>
      <c r="M168" s="113">
        <v>25010.080000000002</v>
      </c>
      <c r="N168" s="298">
        <f t="shared" si="38"/>
        <v>5.3992395437262308E-2</v>
      </c>
      <c r="O168" s="280">
        <v>1.3859999999999999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s="115" customFormat="1" ht="14.1" customHeight="1">
      <c r="A169" s="163" t="s">
        <v>34</v>
      </c>
      <c r="B169" s="6">
        <v>7.1</v>
      </c>
      <c r="C169" s="70">
        <v>1300.837282675061</v>
      </c>
      <c r="D169" s="229">
        <f t="shared" si="39"/>
        <v>7.4061968571593528E-2</v>
      </c>
      <c r="E169" s="70">
        <v>851.76099999999997</v>
      </c>
      <c r="F169" s="104">
        <f t="shared" si="40"/>
        <v>7.6186006310497101E-2</v>
      </c>
      <c r="G169" s="113">
        <v>34738.800000000003</v>
      </c>
      <c r="H169" s="104">
        <f t="shared" si="37"/>
        <v>8.0000077074282361E-2</v>
      </c>
      <c r="I169" s="113">
        <v>39234.879999999997</v>
      </c>
      <c r="J169" s="104">
        <f t="shared" si="34"/>
        <v>-1.9993228640646787E-4</v>
      </c>
      <c r="K169" s="113">
        <v>41755.79</v>
      </c>
      <c r="L169" s="104">
        <f t="shared" si="35"/>
        <v>0</v>
      </c>
      <c r="M169" s="113">
        <v>25010.080000000002</v>
      </c>
      <c r="N169" s="298">
        <f t="shared" si="38"/>
        <v>4.25685425685427E-2</v>
      </c>
      <c r="O169" s="280">
        <v>1.4450000000000001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s="115" customFormat="1" ht="14.1" customHeight="1">
      <c r="A170" s="163" t="s">
        <v>35</v>
      </c>
      <c r="B170" s="6">
        <v>8.1999999999999993</v>
      </c>
      <c r="C170" s="70">
        <v>1407.1975423211811</v>
      </c>
      <c r="D170" s="229">
        <f t="shared" si="39"/>
        <v>6.9703355753550689E-2</v>
      </c>
      <c r="E170" s="70">
        <v>911.13160000000005</v>
      </c>
      <c r="F170" s="104">
        <f t="shared" si="40"/>
        <v>6.3199074233997621E-2</v>
      </c>
      <c r="G170" s="113">
        <v>36934.26</v>
      </c>
      <c r="H170" s="104">
        <f t="shared" si="37"/>
        <v>6.580012478692443E-2</v>
      </c>
      <c r="I170" s="113">
        <v>41816.54</v>
      </c>
      <c r="J170" s="104">
        <f t="shared" si="34"/>
        <v>6.3600042054048123E-2</v>
      </c>
      <c r="K170" s="113">
        <v>44411.46</v>
      </c>
      <c r="L170" s="104">
        <f t="shared" si="35"/>
        <v>0</v>
      </c>
      <c r="M170" s="113">
        <v>25010.080000000002</v>
      </c>
      <c r="N170" s="298">
        <f t="shared" si="38"/>
        <v>4.0138408304498219E-2</v>
      </c>
      <c r="O170" s="280">
        <v>1.5029999999999999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s="115" customFormat="1" ht="14.1" customHeight="1">
      <c r="A171" s="163" t="s">
        <v>36</v>
      </c>
      <c r="B171" s="6">
        <v>5.5</v>
      </c>
      <c r="C171" s="70">
        <v>1484.3423363897232</v>
      </c>
      <c r="D171" s="229">
        <f t="shared" si="39"/>
        <v>6.1655198875771644E-2</v>
      </c>
      <c r="E171" s="70">
        <v>967.30759999999998</v>
      </c>
      <c r="F171" s="104">
        <f t="shared" si="40"/>
        <v>6.6885866943049654E-2</v>
      </c>
      <c r="G171" s="113">
        <v>39404.639999999999</v>
      </c>
      <c r="H171" s="104">
        <f t="shared" si="37"/>
        <v>6.4499836667500476E-2</v>
      </c>
      <c r="I171" s="113">
        <v>44513.7</v>
      </c>
      <c r="J171" s="104">
        <f t="shared" si="34"/>
        <v>-9.9974195849505954E-5</v>
      </c>
      <c r="K171" s="113">
        <v>44407.02</v>
      </c>
      <c r="L171" s="104">
        <f t="shared" si="35"/>
        <v>0.1390999149143064</v>
      </c>
      <c r="M171" s="113">
        <v>28488.98</v>
      </c>
      <c r="N171" s="298">
        <f t="shared" si="38"/>
        <v>8.4497671324018642E-2</v>
      </c>
      <c r="O171" s="280">
        <v>1.63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s="115" customFormat="1" ht="14.1" customHeight="1">
      <c r="A172" s="164" t="s">
        <v>37</v>
      </c>
      <c r="B172" s="6">
        <v>4.8</v>
      </c>
      <c r="C172" s="70">
        <v>1555.2267205418964</v>
      </c>
      <c r="D172" s="229">
        <f t="shared" si="39"/>
        <v>6.3473501086934503E-2</v>
      </c>
      <c r="E172" s="240">
        <v>1028.7059999999999</v>
      </c>
      <c r="F172" s="119">
        <f t="shared" si="40"/>
        <v>5.3421119949325746E-2</v>
      </c>
      <c r="G172" s="122">
        <v>41509.68</v>
      </c>
      <c r="H172" s="119">
        <f t="shared" si="37"/>
        <v>5.520008446837732E-2</v>
      </c>
      <c r="I172" s="122">
        <v>46970.86</v>
      </c>
      <c r="J172" s="119">
        <f t="shared" si="34"/>
        <v>7.3900027518171596E-2</v>
      </c>
      <c r="K172" s="122">
        <v>47688.7</v>
      </c>
      <c r="L172" s="119">
        <f t="shared" si="35"/>
        <v>0</v>
      </c>
      <c r="M172" s="123">
        <v>28488.98</v>
      </c>
      <c r="N172" s="298">
        <f t="shared" si="38"/>
        <v>5.5828220858895827E-2</v>
      </c>
      <c r="O172" s="280">
        <v>1.7210000000000001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s="115" customFormat="1" ht="14.1" customHeight="1">
      <c r="A173" s="163" t="s">
        <v>38</v>
      </c>
      <c r="B173" s="6">
        <v>6.3</v>
      </c>
      <c r="C173" s="70">
        <v>1653.1188909161824</v>
      </c>
      <c r="D173" s="229">
        <f t="shared" si="39"/>
        <v>4.9161470818679165E-2</v>
      </c>
      <c r="E173" s="70">
        <v>1079.2787000000001</v>
      </c>
      <c r="F173" s="104">
        <f t="shared" si="40"/>
        <v>0.11183897346353922</v>
      </c>
      <c r="G173" s="113">
        <v>46152.08</v>
      </c>
      <c r="H173" s="104">
        <f t="shared" si="37"/>
        <v>0.10689989495614949</v>
      </c>
      <c r="I173" s="113">
        <v>51992.04</v>
      </c>
      <c r="J173" s="104">
        <f t="shared" si="34"/>
        <v>8.1199948834839386E-2</v>
      </c>
      <c r="K173" s="113">
        <v>51561.02</v>
      </c>
      <c r="L173" s="104">
        <f t="shared" si="35"/>
        <v>0.2905000459826923</v>
      </c>
      <c r="M173" s="113">
        <v>36765.03</v>
      </c>
      <c r="N173" s="298">
        <f t="shared" si="38"/>
        <v>0.15630447414294002</v>
      </c>
      <c r="O173" s="280">
        <v>1.99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s="115" customFormat="1" ht="14.1" customHeight="1" thickBot="1">
      <c r="A174" s="165" t="s">
        <v>40</v>
      </c>
      <c r="B174" s="7">
        <v>6.1</v>
      </c>
      <c r="C174" s="240">
        <v>1754.575551529618</v>
      </c>
      <c r="D174" s="257">
        <f t="shared" si="39"/>
        <v>5.1246077588670946E-2</v>
      </c>
      <c r="E174" s="240">
        <v>1134.5875000000001</v>
      </c>
      <c r="F174" s="119">
        <f t="shared" si="40"/>
        <v>3.9496811411316779E-2</v>
      </c>
      <c r="G174" s="120">
        <v>47974.94</v>
      </c>
      <c r="H174" s="119">
        <f t="shared" si="37"/>
        <v>4.0600061086274009E-2</v>
      </c>
      <c r="I174" s="120">
        <v>54102.92</v>
      </c>
      <c r="J174" s="119">
        <f t="shared" si="34"/>
        <v>4.5700026880771683E-2</v>
      </c>
      <c r="K174" s="120">
        <v>53917.36</v>
      </c>
      <c r="L174" s="119">
        <f t="shared" si="35"/>
        <v>0</v>
      </c>
      <c r="M174" s="120">
        <v>36765.03</v>
      </c>
      <c r="N174" s="300">
        <f>O174/O173-1</f>
        <v>3.2663316582914659E-2</v>
      </c>
      <c r="O174" s="281">
        <v>2.0550000000000002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s="115" customFormat="1" ht="14.1" customHeight="1" thickBot="1">
      <c r="A175" s="210">
        <v>2023</v>
      </c>
      <c r="B175" s="211"/>
      <c r="C175" s="239"/>
      <c r="D175" s="254"/>
      <c r="E175" s="239"/>
      <c r="F175" s="211"/>
      <c r="G175" s="211"/>
      <c r="H175" s="211"/>
      <c r="I175" s="211"/>
      <c r="J175" s="211"/>
      <c r="K175" s="211"/>
      <c r="L175" s="211"/>
      <c r="M175" s="211"/>
      <c r="N175" s="301"/>
      <c r="O175" s="28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1" customHeight="1">
      <c r="A176" s="161" t="s">
        <v>30</v>
      </c>
      <c r="B176" s="10">
        <v>6.5</v>
      </c>
      <c r="C176" s="243">
        <v>1868.3020153484315</v>
      </c>
      <c r="D176" s="255">
        <f>+E176/E174-1</f>
        <v>6.0278735663842564E-2</v>
      </c>
      <c r="E176" s="243">
        <v>1202.979</v>
      </c>
      <c r="F176" s="108">
        <f>G176/G174-1</f>
        <v>5.3930030970335885E-2</v>
      </c>
      <c r="G176" s="116">
        <v>50562.23</v>
      </c>
      <c r="H176" s="108">
        <f>I176/I174-1</f>
        <v>5.5499961924420971E-2</v>
      </c>
      <c r="I176" s="116">
        <v>57105.63</v>
      </c>
      <c r="J176" s="108">
        <f>K176/K174-1</f>
        <v>4.9500012611893407E-2</v>
      </c>
      <c r="K176" s="116">
        <v>56586.27</v>
      </c>
      <c r="L176" s="108">
        <f>M176/M174-1</f>
        <v>2.6799923731872566E-2</v>
      </c>
      <c r="M176" s="116">
        <v>37750.33</v>
      </c>
      <c r="N176" s="302">
        <f>O176/O174-1</f>
        <v>4.3795620437956151E-2</v>
      </c>
      <c r="O176" s="283">
        <v>2.145</v>
      </c>
    </row>
    <row r="177" spans="1:15" ht="14.1" customHeight="1">
      <c r="A177" s="162" t="s">
        <v>39</v>
      </c>
      <c r="B177" s="6">
        <v>7</v>
      </c>
      <c r="C177" s="70">
        <v>1999.6036244611848</v>
      </c>
      <c r="D177" s="229">
        <f>+E177/E176-1</f>
        <v>6.62772168092709E-2</v>
      </c>
      <c r="E177" s="241">
        <v>1282.7091</v>
      </c>
      <c r="F177" s="117">
        <f t="shared" ref="F177:F187" si="41">G177/G176-1</f>
        <v>0.10360401430079325</v>
      </c>
      <c r="G177" s="118">
        <v>55800.68</v>
      </c>
      <c r="H177" s="117">
        <f t="shared" ref="H177:H187" si="42">I177/I176-1</f>
        <v>0.10020010286201209</v>
      </c>
      <c r="I177" s="118">
        <v>62827.62</v>
      </c>
      <c r="J177" s="117">
        <f t="shared" ref="J177:J187" si="43">K177/K176-1</f>
        <v>4.9999938147540224E-2</v>
      </c>
      <c r="K177" s="118">
        <v>59415.58</v>
      </c>
      <c r="L177" s="117">
        <f t="shared" ref="L177:L187" si="44">M177/M176-1</f>
        <v>0.22090005570812221</v>
      </c>
      <c r="M177" s="118">
        <v>46089.38</v>
      </c>
      <c r="N177" s="303">
        <f t="shared" ref="N177:N186" si="45">O177/O176-1</f>
        <v>0.11794871794871797</v>
      </c>
      <c r="O177" s="284">
        <v>2.3980000000000001</v>
      </c>
    </row>
    <row r="178" spans="1:15" ht="14.1" customHeight="1">
      <c r="A178" s="163" t="s">
        <v>41</v>
      </c>
      <c r="B178" s="6">
        <v>5.0999999999999996</v>
      </c>
      <c r="C178" s="70">
        <v>2100.7589759647108</v>
      </c>
      <c r="D178" s="229">
        <f t="shared" ref="D178:D187" si="46">+E178/E177-1</f>
        <v>7.675239849783555E-2</v>
      </c>
      <c r="E178" s="70">
        <v>1381.1601000000001</v>
      </c>
      <c r="F178" s="104">
        <f t="shared" si="41"/>
        <v>3.294350534796342E-2</v>
      </c>
      <c r="G178" s="113">
        <v>57638.95</v>
      </c>
      <c r="H178" s="104">
        <f t="shared" si="42"/>
        <v>3.3399960081250901E-2</v>
      </c>
      <c r="I178" s="113">
        <v>64926.06</v>
      </c>
      <c r="J178" s="104">
        <f t="shared" si="43"/>
        <v>4.3300090649624146E-2</v>
      </c>
      <c r="K178" s="113">
        <v>61988.28</v>
      </c>
      <c r="L178" s="104">
        <f t="shared" si="44"/>
        <v>0</v>
      </c>
      <c r="M178" s="113">
        <v>46089.38</v>
      </c>
      <c r="N178" s="303">
        <f t="shared" si="45"/>
        <v>4.9207673060883916E-2</v>
      </c>
      <c r="O178" s="284">
        <v>2.516</v>
      </c>
    </row>
    <row r="179" spans="1:15" ht="14.1" customHeight="1">
      <c r="A179" s="164" t="s">
        <v>43</v>
      </c>
      <c r="B179" s="6">
        <v>6.9</v>
      </c>
      <c r="C179" s="70">
        <v>2246.4106498914862</v>
      </c>
      <c r="D179" s="229">
        <f t="shared" si="46"/>
        <v>8.4026898836709663E-2</v>
      </c>
      <c r="E179" s="240">
        <v>1497.2147</v>
      </c>
      <c r="F179" s="119">
        <f t="shared" si="41"/>
        <v>7.5404392342331095E-2</v>
      </c>
      <c r="G179" s="120">
        <v>61985.18</v>
      </c>
      <c r="H179" s="119">
        <f t="shared" si="42"/>
        <v>7.7500005390747528E-2</v>
      </c>
      <c r="I179" s="120">
        <v>69957.83</v>
      </c>
      <c r="J179" s="119">
        <f t="shared" si="43"/>
        <v>4.229993153544509E-2</v>
      </c>
      <c r="K179" s="120">
        <v>64610.38</v>
      </c>
      <c r="L179" s="119">
        <f t="shared" si="44"/>
        <v>0</v>
      </c>
      <c r="M179" s="120">
        <v>46089.38</v>
      </c>
      <c r="N179" s="303">
        <f t="shared" si="45"/>
        <v>5.4848966613672445E-2</v>
      </c>
      <c r="O179" s="284">
        <v>2.6539999999999999</v>
      </c>
    </row>
    <row r="180" spans="1:15" ht="14.1" customHeight="1">
      <c r="A180" s="163" t="s">
        <v>32</v>
      </c>
      <c r="B180" s="6">
        <v>7.1</v>
      </c>
      <c r="C180" s="70">
        <v>2405.5159024875934</v>
      </c>
      <c r="D180" s="229">
        <f t="shared" si="46"/>
        <v>7.7727529658905947E-2</v>
      </c>
      <c r="E180" s="70">
        <v>1613.5895</v>
      </c>
      <c r="F180" s="104">
        <f t="shared" si="41"/>
        <v>0.11989591705630276</v>
      </c>
      <c r="G180" s="113">
        <v>69416.95</v>
      </c>
      <c r="H180" s="104">
        <f t="shared" si="42"/>
        <v>0.11849995918970047</v>
      </c>
      <c r="I180" s="113">
        <v>78247.83</v>
      </c>
      <c r="J180" s="104">
        <f t="shared" si="43"/>
        <v>4.8599930847025075E-2</v>
      </c>
      <c r="K180" s="113">
        <v>67750.44</v>
      </c>
      <c r="L180" s="104">
        <f t="shared" si="44"/>
        <v>0.19530008865382875</v>
      </c>
      <c r="M180" s="113">
        <v>55090.64</v>
      </c>
      <c r="N180" s="303">
        <f t="shared" si="45"/>
        <v>0.15486058779201217</v>
      </c>
      <c r="O180" s="284">
        <v>3.0649999999999999</v>
      </c>
    </row>
    <row r="181" spans="1:15" ht="14.1" customHeight="1">
      <c r="A181" s="163" t="s">
        <v>33</v>
      </c>
      <c r="B181" s="6">
        <v>7.5</v>
      </c>
      <c r="C181" s="70">
        <v>2585.6667905268096</v>
      </c>
      <c r="D181" s="229">
        <f t="shared" si="46"/>
        <v>5.9508319805006149E-2</v>
      </c>
      <c r="E181" s="70">
        <v>1709.6115</v>
      </c>
      <c r="F181" s="104">
        <f t="shared" si="41"/>
        <v>5.2098947015102315E-2</v>
      </c>
      <c r="G181" s="113">
        <v>73033.5</v>
      </c>
      <c r="H181" s="104">
        <f t="shared" si="42"/>
        <v>5.3200069573814401E-2</v>
      </c>
      <c r="I181" s="113">
        <v>82410.62</v>
      </c>
      <c r="J181" s="104">
        <f t="shared" si="43"/>
        <v>5.5200084309415587E-2</v>
      </c>
      <c r="K181" s="113">
        <v>71490.27</v>
      </c>
      <c r="L181" s="104">
        <f t="shared" si="44"/>
        <v>0</v>
      </c>
      <c r="M181" s="113">
        <v>55090.64</v>
      </c>
      <c r="N181" s="303">
        <f t="shared" si="45"/>
        <v>2.9690048939641223E-2</v>
      </c>
      <c r="O181" s="284">
        <v>3.1560000000000001</v>
      </c>
    </row>
    <row r="182" spans="1:15" ht="14.1" customHeight="1">
      <c r="A182" s="163" t="s">
        <v>34</v>
      </c>
      <c r="B182" s="6">
        <v>7</v>
      </c>
      <c r="C182" s="70">
        <v>2767.1062720711398</v>
      </c>
      <c r="D182" s="229">
        <f t="shared" si="46"/>
        <v>6.3448508623157984E-2</v>
      </c>
      <c r="E182" s="70">
        <v>1818.0838000000001</v>
      </c>
      <c r="F182" s="104">
        <f t="shared" si="41"/>
        <v>4.944703458002131E-2</v>
      </c>
      <c r="G182" s="113">
        <v>76644.789999999994</v>
      </c>
      <c r="H182" s="104">
        <f t="shared" si="42"/>
        <v>5.0299949205575789E-2</v>
      </c>
      <c r="I182" s="113">
        <v>86555.87</v>
      </c>
      <c r="J182" s="104">
        <f t="shared" si="43"/>
        <v>4.6300006979970831E-2</v>
      </c>
      <c r="K182" s="113">
        <v>74800.27</v>
      </c>
      <c r="L182" s="104">
        <f t="shared" si="44"/>
        <v>0</v>
      </c>
      <c r="M182" s="113">
        <v>55090.64</v>
      </c>
      <c r="N182" s="303">
        <f t="shared" si="45"/>
        <v>3.8656527249683048E-2</v>
      </c>
      <c r="O182" s="284">
        <v>3.278</v>
      </c>
    </row>
    <row r="183" spans="1:15" ht="14.1" customHeight="1">
      <c r="A183" s="163" t="s">
        <v>35</v>
      </c>
      <c r="B183" s="6">
        <v>18.7</v>
      </c>
      <c r="C183" s="70">
        <v>3284.8642607873348</v>
      </c>
      <c r="D183" s="229">
        <f t="shared" si="46"/>
        <v>0.12441637728689958</v>
      </c>
      <c r="E183" s="70">
        <v>2044.2832000000001</v>
      </c>
      <c r="F183" s="104">
        <f t="shared" si="41"/>
        <v>0.20175004719825074</v>
      </c>
      <c r="G183" s="113">
        <v>92107.88</v>
      </c>
      <c r="H183" s="104">
        <f t="shared" si="42"/>
        <v>0.20299998139929754</v>
      </c>
      <c r="I183" s="113">
        <v>104126.71</v>
      </c>
      <c r="J183" s="104">
        <f t="shared" si="43"/>
        <v>0.17980001943843238</v>
      </c>
      <c r="K183" s="113">
        <v>88249.36</v>
      </c>
      <c r="L183" s="104">
        <f t="shared" si="44"/>
        <v>0.15539990096321277</v>
      </c>
      <c r="M183" s="113">
        <v>63651.72</v>
      </c>
      <c r="N183" s="303">
        <f t="shared" si="45"/>
        <v>0.1400244051250763</v>
      </c>
      <c r="O183" s="284">
        <v>3.7370000000000001</v>
      </c>
    </row>
    <row r="184" spans="1:15" ht="14.1" customHeight="1">
      <c r="A184" s="163" t="s">
        <v>36</v>
      </c>
      <c r="B184" s="6">
        <v>9.1999999999999993</v>
      </c>
      <c r="C184" s="70">
        <v>3587.4863773313264</v>
      </c>
      <c r="D184" s="229">
        <f t="shared" si="46"/>
        <v>0.12749750132466953</v>
      </c>
      <c r="E184" s="70">
        <v>2304.9241999999999</v>
      </c>
      <c r="F184" s="104">
        <f t="shared" si="41"/>
        <v>0.11285701071395837</v>
      </c>
      <c r="G184" s="113">
        <v>102502.9</v>
      </c>
      <c r="H184" s="104">
        <f t="shared" si="42"/>
        <v>0.11100004984311895</v>
      </c>
      <c r="I184" s="113">
        <v>115684.78</v>
      </c>
      <c r="J184" s="104">
        <f t="shared" si="43"/>
        <v>2.3999947421714962E-2</v>
      </c>
      <c r="K184" s="113">
        <v>90367.34</v>
      </c>
      <c r="L184" s="104">
        <f t="shared" si="44"/>
        <v>0.24999999999999978</v>
      </c>
      <c r="M184" s="113">
        <v>79564.649999999994</v>
      </c>
      <c r="N184" s="303">
        <f t="shared" si="45"/>
        <v>0.1445009365801444</v>
      </c>
      <c r="O184" s="284">
        <v>4.2770000000000001</v>
      </c>
    </row>
    <row r="185" spans="1:15" ht="14.1" customHeight="1">
      <c r="A185" s="164" t="s">
        <v>37</v>
      </c>
      <c r="B185" s="6">
        <v>7.6</v>
      </c>
      <c r="C185" s="70">
        <v>3858.6827796859102</v>
      </c>
      <c r="D185" s="229">
        <f t="shared" si="46"/>
        <v>8.3017393804100115E-2</v>
      </c>
      <c r="E185" s="240">
        <v>2496.2730000000001</v>
      </c>
      <c r="F185" s="119">
        <f t="shared" si="41"/>
        <v>9.9357969384280986E-2</v>
      </c>
      <c r="G185" s="122">
        <v>112687.38</v>
      </c>
      <c r="H185" s="119">
        <f t="shared" si="42"/>
        <v>0.10120000228206338</v>
      </c>
      <c r="I185" s="122">
        <v>127392.08</v>
      </c>
      <c r="J185" s="119">
        <f t="shared" si="43"/>
        <v>0.15669886930388799</v>
      </c>
      <c r="K185" s="122">
        <v>104527.8</v>
      </c>
      <c r="L185" s="119">
        <f t="shared" si="44"/>
        <v>0</v>
      </c>
      <c r="M185" s="123">
        <v>79564.649999999994</v>
      </c>
      <c r="N185" s="303">
        <f t="shared" si="45"/>
        <v>5.6581716156184347E-2</v>
      </c>
      <c r="O185" s="284">
        <v>4.5190000000000001</v>
      </c>
    </row>
    <row r="186" spans="1:15" ht="14.1" customHeight="1">
      <c r="A186" s="163" t="s">
        <v>38</v>
      </c>
      <c r="B186" s="6">
        <v>11.1</v>
      </c>
      <c r="C186" s="70">
        <v>4287.0202983057015</v>
      </c>
      <c r="D186" s="229">
        <f t="shared" si="46"/>
        <v>0.1281069017691574</v>
      </c>
      <c r="E186" s="70">
        <v>2816.0628000000002</v>
      </c>
      <c r="F186" s="104">
        <f t="shared" si="41"/>
        <v>0.1503889787836048</v>
      </c>
      <c r="G186" s="113">
        <v>129634.32</v>
      </c>
      <c r="H186" s="104">
        <f t="shared" si="42"/>
        <v>0.15099996797289128</v>
      </c>
      <c r="I186" s="113">
        <v>146628.28</v>
      </c>
      <c r="J186" s="104">
        <f t="shared" si="43"/>
        <v>0.11690105407365325</v>
      </c>
      <c r="K186" s="113">
        <v>116747.21</v>
      </c>
      <c r="L186" s="104">
        <f t="shared" si="44"/>
        <v>0.14400000502735844</v>
      </c>
      <c r="M186" s="113">
        <v>91021.96</v>
      </c>
      <c r="N186" s="303">
        <f t="shared" si="45"/>
        <v>0.13919008630227925</v>
      </c>
      <c r="O186" s="284">
        <v>5.1479999999999997</v>
      </c>
    </row>
    <row r="187" spans="1:15" ht="14.1" customHeight="1" thickBot="1">
      <c r="A187" s="165" t="s">
        <v>40</v>
      </c>
      <c r="B187" s="7">
        <v>54</v>
      </c>
      <c r="C187" s="240">
        <v>6603.3692409574605</v>
      </c>
      <c r="D187" s="257">
        <f t="shared" si="46"/>
        <v>0.25465674984236841</v>
      </c>
      <c r="E187" s="240">
        <v>3533.1922</v>
      </c>
      <c r="F187" s="119">
        <f t="shared" si="41"/>
        <v>0.28145802747297166</v>
      </c>
      <c r="G187" s="120">
        <v>166120.94</v>
      </c>
      <c r="H187" s="119">
        <f t="shared" si="42"/>
        <v>0.28229997651203442</v>
      </c>
      <c r="I187" s="120">
        <v>188021.44</v>
      </c>
      <c r="J187" s="119">
        <f t="shared" si="43"/>
        <v>0.6331000972100318</v>
      </c>
      <c r="K187" s="120">
        <v>190659.88</v>
      </c>
      <c r="L187" s="119">
        <f t="shared" si="44"/>
        <v>0</v>
      </c>
      <c r="M187" s="120">
        <v>91021.96</v>
      </c>
      <c r="N187" s="304">
        <f>O187/O186-1</f>
        <v>0.2084304584304586</v>
      </c>
      <c r="O187" s="285">
        <v>6.2210000000000001</v>
      </c>
    </row>
    <row r="188" spans="1:15" ht="14.1" customHeight="1" thickBot="1">
      <c r="A188" s="210">
        <v>2024</v>
      </c>
      <c r="B188" s="211"/>
      <c r="C188" s="239"/>
      <c r="D188" s="254"/>
      <c r="E188" s="239"/>
      <c r="F188" s="211"/>
      <c r="G188" s="211"/>
      <c r="H188" s="211"/>
      <c r="I188" s="211"/>
      <c r="J188" s="211"/>
      <c r="K188" s="211"/>
      <c r="L188" s="211"/>
      <c r="M188" s="211"/>
      <c r="N188" s="301"/>
      <c r="O188" s="282"/>
    </row>
    <row r="189" spans="1:15" ht="14.1" customHeight="1">
      <c r="A189" s="161" t="s">
        <v>30</v>
      </c>
      <c r="B189" s="10">
        <v>18</v>
      </c>
      <c r="C189" s="243">
        <v>7788.8552670587005</v>
      </c>
      <c r="D189" s="255">
        <f>+E189/E187-1</f>
        <v>0.20614225288961063</v>
      </c>
      <c r="E189" s="243">
        <v>4261.5324000000001</v>
      </c>
      <c r="F189" s="108">
        <f>G189/G187-1</f>
        <v>0.20649497889910795</v>
      </c>
      <c r="G189" s="116">
        <v>200424.08</v>
      </c>
      <c r="H189" s="108">
        <f>I189/I187-1</f>
        <v>0.2064000254439069</v>
      </c>
      <c r="I189" s="116">
        <v>226829.07</v>
      </c>
      <c r="J189" s="108">
        <f>K189/K187-1</f>
        <v>0.22589996385186017</v>
      </c>
      <c r="K189" s="116">
        <v>233729.94</v>
      </c>
      <c r="L189" s="108">
        <f>M189/M187-1</f>
        <v>0.26829997947747986</v>
      </c>
      <c r="M189" s="213">
        <v>115443.15</v>
      </c>
      <c r="N189" s="299">
        <f>O189/O187-1</f>
        <v>0.25188876386433057</v>
      </c>
      <c r="O189" s="279">
        <v>7.7880000000000003</v>
      </c>
    </row>
    <row r="190" spans="1:15" ht="14.1" customHeight="1">
      <c r="A190" s="162" t="s">
        <v>39</v>
      </c>
      <c r="B190" s="6">
        <v>10.199999999999999</v>
      </c>
      <c r="C190" s="70">
        <v>8579.885136895673</v>
      </c>
      <c r="D190" s="229">
        <f>+E190/E189-1</f>
        <v>0.13240676053524769</v>
      </c>
      <c r="E190" s="241">
        <v>4825.7880999999998</v>
      </c>
      <c r="F190" s="117">
        <f t="shared" ref="F190:F200" si="47">G190/G189-1</f>
        <v>8.135000544844706E-2</v>
      </c>
      <c r="G190" s="118">
        <v>216728.58</v>
      </c>
      <c r="H190" s="117">
        <f t="shared" ref="H190:H200" si="48">I190/I189-1</f>
        <v>8.0499999404838096E-2</v>
      </c>
      <c r="I190" s="118">
        <v>245088.81</v>
      </c>
      <c r="J190" s="117">
        <f t="shared" ref="J190:J200" si="49">K190/K189-1</f>
        <v>5.519998849954777E-2</v>
      </c>
      <c r="K190" s="118">
        <v>246631.83</v>
      </c>
      <c r="L190" s="117">
        <f t="shared" ref="L190:L200" si="50">M190/M189-1</f>
        <v>0.16800000692981798</v>
      </c>
      <c r="M190" s="214">
        <v>134837.6</v>
      </c>
      <c r="N190" s="298">
        <f t="shared" ref="N190:N199" si="51">O190/O189-1</f>
        <v>0.15562403697996907</v>
      </c>
      <c r="O190" s="280">
        <v>9</v>
      </c>
    </row>
    <row r="191" spans="1:15" ht="14.1" customHeight="1">
      <c r="A191" s="163" t="s">
        <v>41</v>
      </c>
      <c r="B191" s="6">
        <v>5.4</v>
      </c>
      <c r="C191" s="70">
        <v>9044.9473592558443</v>
      </c>
      <c r="D191" s="229">
        <f t="shared" ref="D191:D200" si="52">+E191/E190-1</f>
        <v>0.11009700156540236</v>
      </c>
      <c r="E191" s="70">
        <v>5357.0928999999996</v>
      </c>
      <c r="F191" s="104">
        <f t="shared" si="47"/>
        <v>6.5538010722905327E-2</v>
      </c>
      <c r="G191" s="113">
        <v>230932.54</v>
      </c>
      <c r="H191" s="104">
        <f t="shared" si="48"/>
        <v>6.4099988897901916E-2</v>
      </c>
      <c r="I191" s="113">
        <v>260799</v>
      </c>
      <c r="J191" s="104">
        <f t="shared" si="49"/>
        <v>7.3101229472286589E-2</v>
      </c>
      <c r="K191" s="113">
        <v>264660.92</v>
      </c>
      <c r="L191" s="104">
        <f t="shared" si="50"/>
        <v>0.26729999644016211</v>
      </c>
      <c r="M191" s="112">
        <v>170879.69</v>
      </c>
      <c r="N191" s="298">
        <f t="shared" si="51"/>
        <v>0.13922222222222214</v>
      </c>
      <c r="O191" s="280">
        <v>10.253</v>
      </c>
    </row>
    <row r="192" spans="1:15" ht="14.1" customHeight="1">
      <c r="A192" s="164" t="s">
        <v>43</v>
      </c>
      <c r="B192" s="6">
        <v>3.4</v>
      </c>
      <c r="C192" s="70">
        <v>9356.8880421309059</v>
      </c>
      <c r="D192" s="229">
        <f t="shared" si="52"/>
        <v>8.8319207606050831E-2</v>
      </c>
      <c r="E192" s="240">
        <v>5830.2271000000001</v>
      </c>
      <c r="F192" s="119">
        <f t="shared" si="47"/>
        <v>6.7546998790209312E-2</v>
      </c>
      <c r="G192" s="120">
        <v>246531.34</v>
      </c>
      <c r="H192" s="119">
        <f t="shared" si="48"/>
        <v>6.7000410277646916E-2</v>
      </c>
      <c r="I192" s="120">
        <v>278272.64000000001</v>
      </c>
      <c r="J192" s="119">
        <f t="shared" si="49"/>
        <v>4.2498832090510419E-2</v>
      </c>
      <c r="K192" s="120">
        <v>275908.7</v>
      </c>
      <c r="L192" s="119">
        <f t="shared" si="50"/>
        <v>0.15999999765917172</v>
      </c>
      <c r="M192" s="215">
        <v>198220.44</v>
      </c>
      <c r="N192" s="298">
        <f t="shared" si="51"/>
        <v>0.10338437530478894</v>
      </c>
      <c r="O192" s="280">
        <v>11.313000000000001</v>
      </c>
    </row>
    <row r="193" spans="1:15" ht="14.1" customHeight="1">
      <c r="A193" s="163" t="s">
        <v>32</v>
      </c>
      <c r="B193" s="6">
        <v>3.5</v>
      </c>
      <c r="C193" s="70">
        <v>9682.8153621046004</v>
      </c>
      <c r="D193" s="229">
        <f t="shared" si="52"/>
        <v>4.176327882665154E-2</v>
      </c>
      <c r="E193" s="70">
        <v>6073.7165000000005</v>
      </c>
      <c r="F193" s="104">
        <f t="shared" si="47"/>
        <v>2.442200654894422E-2</v>
      </c>
      <c r="G193" s="113">
        <v>252552.13</v>
      </c>
      <c r="H193" s="104">
        <f t="shared" si="48"/>
        <v>2.4499605854172435E-2</v>
      </c>
      <c r="I193" s="113">
        <v>285090.21000000002</v>
      </c>
      <c r="J193" s="104">
        <f t="shared" si="49"/>
        <v>4.0299997789123632E-2</v>
      </c>
      <c r="K193" s="113">
        <v>287027.82</v>
      </c>
      <c r="L193" s="104">
        <f t="shared" si="50"/>
        <v>0</v>
      </c>
      <c r="M193" s="112">
        <v>198220.44</v>
      </c>
      <c r="N193" s="298">
        <f t="shared" si="51"/>
        <v>2.8639618138424749E-2</v>
      </c>
      <c r="O193" s="280">
        <v>11.637</v>
      </c>
    </row>
    <row r="194" spans="1:15" ht="14.1" customHeight="1">
      <c r="A194" s="163" t="s">
        <v>33</v>
      </c>
      <c r="B194" s="6">
        <v>2.7</v>
      </c>
      <c r="C194" s="70">
        <v>9940.066614352716</v>
      </c>
      <c r="D194" s="229">
        <f t="shared" si="52"/>
        <v>4.5770657883027477E-2</v>
      </c>
      <c r="E194" s="70">
        <v>6351.7145</v>
      </c>
      <c r="F194" s="104">
        <f t="shared" si="47"/>
        <v>4.6596003763658578E-2</v>
      </c>
      <c r="G194" s="113">
        <v>264320.05</v>
      </c>
      <c r="H194" s="104">
        <f t="shared" si="48"/>
        <v>4.6600021796609381E-2</v>
      </c>
      <c r="I194" s="113">
        <v>298375.42</v>
      </c>
      <c r="J194" s="104">
        <f t="shared" si="49"/>
        <v>3.3499993136553829E-2</v>
      </c>
      <c r="K194" s="113">
        <v>296643.25</v>
      </c>
      <c r="L194" s="104">
        <f t="shared" si="50"/>
        <v>5.1300007204100551E-2</v>
      </c>
      <c r="M194" s="112">
        <v>208389.15</v>
      </c>
      <c r="N194" s="298">
        <f t="shared" si="51"/>
        <v>5.6285984360230135E-2</v>
      </c>
      <c r="O194" s="280">
        <v>12.292</v>
      </c>
    </row>
    <row r="195" spans="1:15" ht="14.1" customHeight="1">
      <c r="A195" s="163" t="s">
        <v>34</v>
      </c>
      <c r="B195" s="6">
        <v>3.1</v>
      </c>
      <c r="C195" s="70">
        <v>10246.484931852285</v>
      </c>
      <c r="D195" s="229">
        <f t="shared" si="52"/>
        <v>4.0309336951463992E-2</v>
      </c>
      <c r="E195" s="70">
        <v>6607.7479000000003</v>
      </c>
      <c r="F195" s="104">
        <f t="shared" si="47"/>
        <v>4.2437000144332604E-2</v>
      </c>
      <c r="G195" s="113">
        <v>275537</v>
      </c>
      <c r="H195" s="104">
        <f t="shared" si="48"/>
        <v>4.2299999108505792E-2</v>
      </c>
      <c r="I195" s="113">
        <v>310996.7</v>
      </c>
      <c r="J195" s="104">
        <f t="shared" si="49"/>
        <v>3.3399984661710569E-2</v>
      </c>
      <c r="K195" s="113">
        <v>306551.13</v>
      </c>
      <c r="L195" s="104">
        <f t="shared" si="50"/>
        <v>6.6700017731249339E-2</v>
      </c>
      <c r="M195" s="112">
        <v>222288.71</v>
      </c>
      <c r="N195" s="298">
        <f t="shared" si="51"/>
        <v>5.3205336804425629E-2</v>
      </c>
      <c r="O195" s="280">
        <v>12.946</v>
      </c>
    </row>
    <row r="196" spans="1:15" ht="14.1" customHeight="1">
      <c r="A196" s="163" t="s">
        <v>35</v>
      </c>
      <c r="B196" s="6">
        <v>2.1</v>
      </c>
      <c r="C196" s="70">
        <v>10458.627751033107</v>
      </c>
      <c r="D196" s="229">
        <f t="shared" si="52"/>
        <v>4.1722732793725292E-2</v>
      </c>
      <c r="E196" s="70">
        <v>6883.4412000000002</v>
      </c>
      <c r="F196" s="104">
        <f t="shared" si="47"/>
        <v>3.2837005556422438E-2</v>
      </c>
      <c r="G196" s="113">
        <v>284584.81</v>
      </c>
      <c r="H196" s="104">
        <f t="shared" si="48"/>
        <v>3.2799994340775962E-2</v>
      </c>
      <c r="I196" s="113">
        <v>321197.39</v>
      </c>
      <c r="J196" s="104">
        <f t="shared" si="49"/>
        <v>2.8600025059441148E-2</v>
      </c>
      <c r="K196" s="113">
        <v>315318.5</v>
      </c>
      <c r="L196" s="104">
        <f t="shared" si="50"/>
        <v>4.4899986148644322E-2</v>
      </c>
      <c r="M196" s="112">
        <v>232269.47</v>
      </c>
      <c r="N196" s="298">
        <f t="shared" si="51"/>
        <v>5.615634172717443E-2</v>
      </c>
      <c r="O196" s="280">
        <v>13.673</v>
      </c>
    </row>
    <row r="197" spans="1:15" ht="14.1" customHeight="1">
      <c r="A197" s="163" t="s">
        <v>36</v>
      </c>
      <c r="B197" s="6">
        <v>2</v>
      </c>
      <c r="C197" s="70">
        <v>10665.282497251941</v>
      </c>
      <c r="D197" s="229">
        <f t="shared" si="52"/>
        <v>3.4692081048066425E-2</v>
      </c>
      <c r="E197" s="70">
        <v>7122.2421000000004</v>
      </c>
      <c r="F197" s="104">
        <f t="shared" si="47"/>
        <v>2.7148989434819137E-2</v>
      </c>
      <c r="G197" s="113">
        <v>292311</v>
      </c>
      <c r="H197" s="104">
        <f t="shared" si="48"/>
        <v>2.7100002275859181E-2</v>
      </c>
      <c r="I197" s="113">
        <v>329901.84000000003</v>
      </c>
      <c r="J197" s="104">
        <f t="shared" si="49"/>
        <v>2.2999982557319054E-2</v>
      </c>
      <c r="K197" s="113">
        <v>322570.82</v>
      </c>
      <c r="L197" s="104">
        <f t="shared" si="50"/>
        <v>4.0899994304029796E-2</v>
      </c>
      <c r="M197" s="112">
        <v>241769.29</v>
      </c>
      <c r="N197" s="298">
        <f t="shared" si="51"/>
        <v>2.8889051415197819E-2</v>
      </c>
      <c r="O197" s="280">
        <v>14.068</v>
      </c>
    </row>
    <row r="198" spans="1:15" ht="14.1" customHeight="1">
      <c r="A198" s="164" t="s">
        <v>37</v>
      </c>
      <c r="B198" s="6">
        <v>1.2</v>
      </c>
      <c r="C198" s="70">
        <v>10791.479398543041</v>
      </c>
      <c r="D198" s="229">
        <f t="shared" si="52"/>
        <v>2.6917380413114644E-2</v>
      </c>
      <c r="E198" s="240">
        <v>7313.9542000000001</v>
      </c>
      <c r="F198" s="119">
        <f t="shared" si="47"/>
        <v>1.5962998313439947E-2</v>
      </c>
      <c r="G198" s="122">
        <v>296977.15999999997</v>
      </c>
      <c r="H198" s="119">
        <f t="shared" si="48"/>
        <v>1.5800002812957903E-2</v>
      </c>
      <c r="I198" s="122">
        <v>335114.28999999998</v>
      </c>
      <c r="J198" s="119">
        <f t="shared" si="49"/>
        <v>-1.5899981281629838E-2</v>
      </c>
      <c r="K198" s="122">
        <v>317441.95</v>
      </c>
      <c r="L198" s="119">
        <f t="shared" si="50"/>
        <v>3.8500009657967738E-2</v>
      </c>
      <c r="M198" s="187">
        <v>251077.41</v>
      </c>
      <c r="N198" s="298">
        <f t="shared" si="51"/>
        <v>2.6016491327836233E-2</v>
      </c>
      <c r="O198" s="280">
        <v>14.433999999999999</v>
      </c>
    </row>
    <row r="199" spans="1:15" ht="14.1" customHeight="1">
      <c r="A199" s="163" t="s">
        <v>38</v>
      </c>
      <c r="B199" s="6">
        <v>1.4</v>
      </c>
      <c r="C199" s="70">
        <v>10941.223782023582</v>
      </c>
      <c r="D199" s="229">
        <f t="shared" si="52"/>
        <v>2.4265560755083682E-2</v>
      </c>
      <c r="E199" s="70">
        <v>7491.4314000000004</v>
      </c>
      <c r="F199" s="104">
        <f t="shared" si="47"/>
        <v>2.0035008752861572E-2</v>
      </c>
      <c r="G199" s="113">
        <v>302927.09999999998</v>
      </c>
      <c r="H199" s="104">
        <f t="shared" si="48"/>
        <v>1.999998269247194E-2</v>
      </c>
      <c r="I199" s="113">
        <v>341816.57</v>
      </c>
      <c r="J199" s="104">
        <f t="shared" si="49"/>
        <v>2.6299989651651146E-2</v>
      </c>
      <c r="K199" s="113">
        <v>325790.67</v>
      </c>
      <c r="L199" s="104">
        <f t="shared" si="50"/>
        <v>2.7799992042294885E-2</v>
      </c>
      <c r="M199" s="112">
        <v>258057.36</v>
      </c>
      <c r="N199" s="298">
        <f t="shared" si="51"/>
        <v>2.1684910627684628E-2</v>
      </c>
      <c r="O199" s="280">
        <v>14.747</v>
      </c>
    </row>
    <row r="200" spans="1:15" ht="14.1" customHeight="1" thickBot="1">
      <c r="A200" s="165" t="s">
        <v>40</v>
      </c>
      <c r="B200" s="7">
        <v>0.8</v>
      </c>
      <c r="C200" s="240">
        <v>11034.043785618949</v>
      </c>
      <c r="D200" s="257">
        <f t="shared" si="52"/>
        <v>2.7041040514633741E-2</v>
      </c>
      <c r="E200" s="240">
        <v>7694.0074999999997</v>
      </c>
      <c r="F200" s="119">
        <f t="shared" si="47"/>
        <v>1.702799122297094E-2</v>
      </c>
      <c r="G200" s="120">
        <v>308085.34000000003</v>
      </c>
      <c r="H200" s="119">
        <f t="shared" si="48"/>
        <v>1.7000024311284889E-2</v>
      </c>
      <c r="I200" s="120">
        <v>347627.46</v>
      </c>
      <c r="J200" s="119">
        <f t="shared" si="49"/>
        <v>2.3499997713255727E-2</v>
      </c>
      <c r="K200" s="120">
        <v>333446.75</v>
      </c>
      <c r="L200" s="119">
        <f t="shared" si="50"/>
        <v>2.1999992559793791E-2</v>
      </c>
      <c r="M200" s="215">
        <v>263734.62</v>
      </c>
      <c r="N200" s="300">
        <f>O200/O199-1</f>
        <v>3.6617617142469694E-2</v>
      </c>
      <c r="O200" s="281">
        <v>15.287000000000001</v>
      </c>
    </row>
    <row r="201" spans="1:15" ht="14.1" customHeight="1" thickBot="1">
      <c r="A201" s="210">
        <v>2025</v>
      </c>
      <c r="B201" s="211"/>
      <c r="C201" s="239"/>
      <c r="D201" s="254"/>
      <c r="E201" s="239"/>
      <c r="F201" s="211"/>
      <c r="G201" s="211"/>
      <c r="H201" s="211"/>
      <c r="I201" s="211"/>
      <c r="J201" s="211"/>
      <c r="K201" s="211"/>
      <c r="L201" s="211"/>
      <c r="M201" s="211"/>
      <c r="N201" s="211"/>
      <c r="O201" s="239"/>
    </row>
    <row r="202" spans="1:15" ht="14.1" customHeight="1">
      <c r="A202" s="218" t="s">
        <v>30</v>
      </c>
      <c r="B202" s="305">
        <v>1.5067747557747202E-2</v>
      </c>
      <c r="C202" s="249">
        <v>11200.301971921785</v>
      </c>
      <c r="D202" s="307">
        <f>E202/E200-1</f>
        <v>2.2110480136651844E-2</v>
      </c>
      <c r="E202" s="235">
        <v>7864.1256999999996</v>
      </c>
      <c r="F202" s="309">
        <f>G202/G200-1</f>
        <v>2.6215009127016353E-2</v>
      </c>
      <c r="G202" s="216">
        <v>316161.8</v>
      </c>
      <c r="H202" s="309">
        <f>I202/I200-1</f>
        <v>2.6200001576400123E-2</v>
      </c>
      <c r="I202" s="216">
        <v>356735.3</v>
      </c>
      <c r="J202" s="309">
        <f>K202/K200-1</f>
        <v>2.6300001424515385E-2</v>
      </c>
      <c r="K202" s="216">
        <v>342216.4</v>
      </c>
      <c r="L202" s="309">
        <f>M202/M200-1</f>
        <v>3.2200019853290351E-2</v>
      </c>
      <c r="M202" s="216">
        <v>272226.88</v>
      </c>
      <c r="N202" s="313">
        <f>O202/O200-1</f>
        <v>2.7212664355334537E-2</v>
      </c>
      <c r="O202" s="277">
        <v>15.702999999999999</v>
      </c>
    </row>
    <row r="203" spans="1:15" ht="14.1" customHeight="1">
      <c r="A203" s="219" t="s">
        <v>39</v>
      </c>
      <c r="B203" s="306">
        <f t="shared" ref="B203:B207" si="53">C203/C202-1</f>
        <v>1.6405680412107326E-2</v>
      </c>
      <c r="C203" s="237">
        <v>11384.050546592229</v>
      </c>
      <c r="D203" s="308">
        <f t="shared" ref="D203:F213" si="54">E203/E202-1</f>
        <v>2.4016274307517849E-2</v>
      </c>
      <c r="E203" s="236">
        <v>8052.9926999999998</v>
      </c>
      <c r="F203" s="310">
        <f t="shared" si="54"/>
        <v>1.6179974936883612E-2</v>
      </c>
      <c r="G203" s="118">
        <v>321277.28999999998</v>
      </c>
      <c r="H203" s="310">
        <f t="shared" ref="H203:H213" si="55">I203/I202-1</f>
        <v>1.6199994786050054E-2</v>
      </c>
      <c r="I203" s="118">
        <v>362514.41</v>
      </c>
      <c r="J203" s="310">
        <f t="shared" ref="J203:J213" si="56">K203/K202-1</f>
        <v>2.2500002922127615E-2</v>
      </c>
      <c r="K203" s="118">
        <v>349916.27</v>
      </c>
      <c r="L203" s="310">
        <f t="shared" ref="L203:L208" si="57">M203/M202-1</f>
        <v>1.5000024979164417E-2</v>
      </c>
      <c r="M203" s="118">
        <v>276310.28999999998</v>
      </c>
      <c r="N203" s="313">
        <f t="shared" ref="N203:N209" si="58">O203/O202-1</f>
        <v>9.8707253391072669E-3</v>
      </c>
      <c r="O203" s="278">
        <v>15.858000000000001</v>
      </c>
    </row>
    <row r="204" spans="1:15" ht="14.1" customHeight="1">
      <c r="A204" s="220" t="s">
        <v>41</v>
      </c>
      <c r="B204" s="306">
        <f t="shared" si="53"/>
        <v>1.4826182056179693E-2</v>
      </c>
      <c r="C204" s="237">
        <v>11552.832552532756</v>
      </c>
      <c r="D204" s="308">
        <f t="shared" si="54"/>
        <v>3.7293353066121693E-2</v>
      </c>
      <c r="E204" s="237">
        <v>8353.3158000000003</v>
      </c>
      <c r="F204" s="311">
        <f t="shared" si="54"/>
        <v>1.9271016634882621E-2</v>
      </c>
      <c r="G204" s="113">
        <v>327468.63</v>
      </c>
      <c r="H204" s="311">
        <f t="shared" si="55"/>
        <v>1.919998159521441E-2</v>
      </c>
      <c r="I204" s="113">
        <v>369474.68</v>
      </c>
      <c r="J204" s="311">
        <f t="shared" si="56"/>
        <v>2.0100008496318322E-2</v>
      </c>
      <c r="K204" s="113">
        <v>356949.59</v>
      </c>
      <c r="L204" s="311">
        <f t="shared" si="57"/>
        <v>2.5499991332208483E-2</v>
      </c>
      <c r="M204" s="113">
        <v>283356.2</v>
      </c>
      <c r="N204" s="313">
        <f t="shared" si="58"/>
        <v>2.2323117669315051E-2</v>
      </c>
      <c r="O204" s="278">
        <v>16.212</v>
      </c>
    </row>
    <row r="205" spans="1:15" ht="14.1" customHeight="1">
      <c r="A205" s="221" t="s">
        <v>43</v>
      </c>
      <c r="B205" s="306">
        <f t="shared" si="53"/>
        <v>2.8340898257201763E-2</v>
      </c>
      <c r="C205" s="237">
        <v>11880.250204486576</v>
      </c>
      <c r="D205" s="308">
        <f t="shared" si="54"/>
        <v>2.7808358448509596E-2</v>
      </c>
      <c r="E205" s="238">
        <v>8585.6077999999998</v>
      </c>
      <c r="F205" s="312">
        <f t="shared" si="54"/>
        <v>3.7582012054101055E-2</v>
      </c>
      <c r="G205" s="120">
        <v>339775.56</v>
      </c>
      <c r="H205" s="312">
        <f t="shared" si="55"/>
        <v>3.7700012352673395E-2</v>
      </c>
      <c r="I205" s="120">
        <v>383403.88</v>
      </c>
      <c r="J205" s="312">
        <f t="shared" si="56"/>
        <v>2.0199995186995334E-2</v>
      </c>
      <c r="K205" s="120">
        <v>364159.97</v>
      </c>
      <c r="L205" s="312">
        <f t="shared" si="57"/>
        <v>2.249998411892884E-2</v>
      </c>
      <c r="M205" s="120">
        <v>289731.71000000002</v>
      </c>
      <c r="N205" s="313">
        <f t="shared" si="58"/>
        <v>1.9430051813471572E-2</v>
      </c>
      <c r="O205" s="278">
        <v>16.527000000000001</v>
      </c>
    </row>
    <row r="206" spans="1:15" ht="14.1" customHeight="1">
      <c r="A206" s="220" t="s">
        <v>32</v>
      </c>
      <c r="B206" s="306">
        <f t="shared" si="53"/>
        <v>-2.5985656419992287E-3</v>
      </c>
      <c r="C206" s="237">
        <v>11849.378594486843</v>
      </c>
      <c r="D206" s="308">
        <f t="shared" si="54"/>
        <v>1.5011086343823088E-2</v>
      </c>
      <c r="E206" s="237">
        <v>8714.4871000000003</v>
      </c>
      <c r="F206" s="311">
        <f t="shared" si="54"/>
        <v>8.1379896776567762E-3</v>
      </c>
      <c r="G206" s="113">
        <v>342540.65</v>
      </c>
      <c r="H206" s="311">
        <f t="shared" si="55"/>
        <v>8.09999627546798E-3</v>
      </c>
      <c r="I206" s="113">
        <v>386509.45</v>
      </c>
      <c r="J206" s="311">
        <f t="shared" si="56"/>
        <v>-2.0699996213202621E-2</v>
      </c>
      <c r="K206" s="113">
        <v>356621.86</v>
      </c>
      <c r="L206" s="311">
        <f t="shared" si="57"/>
        <v>1.0000010009259874E-2</v>
      </c>
      <c r="M206" s="113">
        <v>292629.03000000003</v>
      </c>
      <c r="N206" s="313">
        <f t="shared" si="58"/>
        <v>7.4423670357595118E-3</v>
      </c>
      <c r="O206" s="278">
        <v>16.649999999999999</v>
      </c>
    </row>
    <row r="207" spans="1:15" ht="14.1" customHeight="1">
      <c r="A207" s="220" t="s">
        <v>33</v>
      </c>
      <c r="B207" s="306">
        <f t="shared" si="53"/>
        <v>1.6458307834209984E-2</v>
      </c>
      <c r="C207" s="237">
        <v>12044.399315039007</v>
      </c>
      <c r="D207" s="308">
        <f t="shared" si="54"/>
        <v>1.6189248819933333E-2</v>
      </c>
      <c r="E207" s="237">
        <v>8855.5681000000004</v>
      </c>
      <c r="F207" s="311">
        <f>G207/G206-1</f>
        <v>2.563298691702709E-2</v>
      </c>
      <c r="G207" s="113">
        <v>351320.99</v>
      </c>
      <c r="H207" s="311">
        <f t="shared" si="55"/>
        <v>2.5605169550188212E-2</v>
      </c>
      <c r="I207" s="113">
        <v>396406.09</v>
      </c>
      <c r="J207" s="311">
        <f t="shared" si="56"/>
        <v>3.6799987527404987E-2</v>
      </c>
      <c r="K207" s="113">
        <v>369745.54</v>
      </c>
      <c r="L207" s="311">
        <f t="shared" si="57"/>
        <v>3.1199980398390226E-2</v>
      </c>
      <c r="M207" s="113">
        <v>301759.05</v>
      </c>
      <c r="N207" s="313">
        <f t="shared" si="58"/>
        <v>2.2942942942943079E-2</v>
      </c>
      <c r="O207" s="278">
        <v>17.032</v>
      </c>
    </row>
    <row r="208" spans="1:15" ht="14.1" customHeight="1">
      <c r="A208" s="220" t="s">
        <v>34</v>
      </c>
      <c r="B208" s="306">
        <f t="shared" ref="B208:B210" si="59">C208/C207-1</f>
        <v>2.847158264629801E-2</v>
      </c>
      <c r="C208" s="237">
        <v>12387.322425562155</v>
      </c>
      <c r="D208" s="308">
        <f t="shared" si="54"/>
        <v>1.9016837553312849E-2</v>
      </c>
      <c r="E208" s="237">
        <v>9023.973</v>
      </c>
      <c r="F208" s="311">
        <f t="shared" si="54"/>
        <v>4.0297022958975415E-2</v>
      </c>
      <c r="G208" s="113">
        <v>365478.18</v>
      </c>
      <c r="H208" s="311">
        <f t="shared" si="55"/>
        <v>4.0294764391737736E-2</v>
      </c>
      <c r="I208" s="113">
        <v>412379.18</v>
      </c>
      <c r="J208" s="311">
        <f t="shared" si="56"/>
        <v>4.5099989576615318E-2</v>
      </c>
      <c r="K208" s="113">
        <v>386421.06</v>
      </c>
      <c r="L208" s="311">
        <f t="shared" si="57"/>
        <v>4.1800005666772888E-2</v>
      </c>
      <c r="M208" s="113">
        <v>314372.58</v>
      </c>
      <c r="N208" s="313">
        <f t="shared" si="58"/>
        <v>2.5364020666979625E-2</v>
      </c>
      <c r="O208" s="278">
        <v>17.463999999999999</v>
      </c>
    </row>
    <row r="209" spans="1:15" ht="14.1" customHeight="1">
      <c r="A209" s="220" t="s">
        <v>35</v>
      </c>
      <c r="B209" s="306">
        <f t="shared" si="59"/>
        <v>3.1029916008697311E-2</v>
      </c>
      <c r="C209" s="70">
        <v>12771.7</v>
      </c>
      <c r="D209" s="308">
        <f t="shared" si="54"/>
        <v>1.8757935113502766E-2</v>
      </c>
      <c r="E209" s="237">
        <v>9193.2440999999999</v>
      </c>
      <c r="F209" s="311">
        <f t="shared" si="54"/>
        <v>3.5283994245566275E-2</v>
      </c>
      <c r="G209" s="113">
        <v>378373.71</v>
      </c>
      <c r="H209" s="311">
        <f t="shared" si="55"/>
        <v>3.5399992793040624E-2</v>
      </c>
      <c r="I209" s="113">
        <v>426977.4</v>
      </c>
      <c r="J209" s="311">
        <f t="shared" si="56"/>
        <v>4.3100005988286449E-2</v>
      </c>
      <c r="K209" s="113">
        <v>403075.81</v>
      </c>
      <c r="L209" s="311">
        <f>M209/M208-1</f>
        <v>1.0000013359943827E-2</v>
      </c>
      <c r="M209" s="113">
        <v>317516.31</v>
      </c>
      <c r="N209" s="313">
        <f t="shared" si="58"/>
        <v>2.6797984425103172E-2</v>
      </c>
      <c r="O209" s="278">
        <v>17.931999999999999</v>
      </c>
    </row>
    <row r="210" spans="1:15" ht="14.1" customHeight="1">
      <c r="A210" s="220" t="s">
        <v>36</v>
      </c>
      <c r="B210" s="306">
        <f t="shared" si="59"/>
        <v>3.6933219540076889E-2</v>
      </c>
      <c r="C210" s="70">
        <v>13243.4</v>
      </c>
      <c r="D210" s="308">
        <f t="shared" si="54"/>
        <v>2.0760451688648152E-2</v>
      </c>
      <c r="E210" s="70">
        <v>9384.1</v>
      </c>
      <c r="F210" s="311">
        <f t="shared" si="54"/>
        <v>2.917599639784707E-2</v>
      </c>
      <c r="G210" s="113">
        <v>389413.14</v>
      </c>
      <c r="H210" s="311">
        <f t="shared" si="55"/>
        <v>2.9199999812636435E-2</v>
      </c>
      <c r="I210" s="113">
        <v>439445.14</v>
      </c>
      <c r="J210" s="311">
        <f t="shared" si="56"/>
        <v>3.8200010067585E-2</v>
      </c>
      <c r="K210" s="113">
        <v>418473.31</v>
      </c>
      <c r="L210" s="311">
        <f>M210/M209-1</f>
        <v>2.3199973569861587E-2</v>
      </c>
      <c r="M210" s="113">
        <v>324882.68</v>
      </c>
      <c r="N210" s="313">
        <f>O210/O209-1</f>
        <v>2.2083426277046625E-2</v>
      </c>
      <c r="O210" s="278">
        <v>18.327999999999999</v>
      </c>
    </row>
    <row r="211" spans="1:15" ht="14.1" customHeight="1">
      <c r="A211" s="221" t="s">
        <v>37</v>
      </c>
      <c r="B211" s="306">
        <f>C211/C210-1</f>
        <v>1.0843136958787136E-2</v>
      </c>
      <c r="C211" s="70">
        <v>13387</v>
      </c>
      <c r="D211" s="308">
        <f>E211/E210-1</f>
        <v>2.3422597798403499E-2</v>
      </c>
      <c r="E211" s="240">
        <v>9603.9</v>
      </c>
      <c r="F211" s="311">
        <f t="shared" si="54"/>
        <v>3.2651004021076346E-2</v>
      </c>
      <c r="G211" s="122">
        <v>402127.87</v>
      </c>
      <c r="H211" s="311">
        <f t="shared" si="55"/>
        <v>3.2700008924891E-2</v>
      </c>
      <c r="I211" s="122">
        <v>453815</v>
      </c>
      <c r="J211" s="311">
        <f t="shared" si="56"/>
        <v>3.0899987385097472E-2</v>
      </c>
      <c r="K211" s="122">
        <v>431404.13</v>
      </c>
      <c r="L211" s="311">
        <f>M211/M210-1</f>
        <v>2.7500019391615504E-2</v>
      </c>
      <c r="M211" s="123">
        <v>333816.96000000002</v>
      </c>
      <c r="N211" s="313">
        <f>O211/O210-1</f>
        <v>2.6898734177215333E-2</v>
      </c>
      <c r="O211" s="278">
        <v>18.821000000000002</v>
      </c>
    </row>
    <row r="212" spans="1:15" ht="14.1" customHeight="1">
      <c r="A212" s="220" t="s">
        <v>38</v>
      </c>
      <c r="B212" s="306">
        <f>C212/C211-1</f>
        <v>1.5858668857847036E-2</v>
      </c>
      <c r="C212" s="70">
        <v>13599.3</v>
      </c>
      <c r="D212" s="308">
        <f t="shared" si="54"/>
        <v>2.4896135944772579E-2</v>
      </c>
      <c r="E212" s="70">
        <v>9843</v>
      </c>
      <c r="F212" s="311">
        <f t="shared" si="54"/>
        <v>2.641997929663531E-2</v>
      </c>
      <c r="G212" s="113">
        <v>412752.08</v>
      </c>
      <c r="H212" s="311">
        <f t="shared" si="55"/>
        <v>2.6499983473441846E-2</v>
      </c>
      <c r="I212" s="113">
        <v>465841.09</v>
      </c>
      <c r="J212" s="311">
        <f t="shared" si="56"/>
        <v>7.3400015896927018E-2</v>
      </c>
      <c r="K212" s="113">
        <v>463069.2</v>
      </c>
      <c r="L212" s="311">
        <f>M212/M211-1</f>
        <v>1.0000001198261499E-2</v>
      </c>
      <c r="M212" s="113">
        <v>337155.13</v>
      </c>
      <c r="N212" s="313">
        <f>O212/O211-1</f>
        <v>1.6630359704585151E-2</v>
      </c>
      <c r="O212" s="278">
        <v>19.134</v>
      </c>
    </row>
    <row r="213" spans="1:15" ht="14.1" customHeight="1" thickBot="1">
      <c r="A213" s="222" t="s">
        <v>40</v>
      </c>
      <c r="B213" s="306">
        <f>C213/C212-1</f>
        <v>2.3993882038046088E-2</v>
      </c>
      <c r="C213" s="246">
        <v>13925.6</v>
      </c>
      <c r="D213" s="308">
        <f t="shared" si="54"/>
        <v>2.7999593619831398E-2</v>
      </c>
      <c r="E213" s="246">
        <v>10118.6</v>
      </c>
      <c r="F213" s="311">
        <f t="shared" si="54"/>
        <v>2.2696021301697566E-2</v>
      </c>
      <c r="G213" s="217">
        <v>422119.91</v>
      </c>
      <c r="H213" s="311">
        <f t="shared" si="55"/>
        <v>2.2700015578273725E-2</v>
      </c>
      <c r="I213" s="217">
        <v>476415.69</v>
      </c>
      <c r="J213" s="311">
        <f t="shared" si="56"/>
        <v>4.4299987993155154E-2</v>
      </c>
      <c r="K213" s="217">
        <v>483583.16</v>
      </c>
      <c r="L213" s="311">
        <f>M213/M212-1</f>
        <v>2.469999492518471E-2</v>
      </c>
      <c r="M213" s="217">
        <v>345482.86</v>
      </c>
      <c r="N213" s="313">
        <f>O213/O212-1</f>
        <v>2.6236019650883291E-2</v>
      </c>
      <c r="O213" s="318">
        <v>19.635999999999999</v>
      </c>
    </row>
    <row r="214" spans="1:15" ht="16.5" customHeight="1" thickBot="1">
      <c r="A214" s="210">
        <v>2026</v>
      </c>
      <c r="B214" s="211"/>
      <c r="C214" s="239"/>
      <c r="D214" s="254"/>
      <c r="E214" s="239"/>
      <c r="F214" s="211"/>
      <c r="G214" s="211"/>
      <c r="H214" s="211"/>
      <c r="I214" s="211"/>
      <c r="J214" s="211"/>
      <c r="K214" s="211"/>
      <c r="L214" s="211"/>
      <c r="M214" s="211"/>
      <c r="N214" s="211"/>
      <c r="O214" s="239"/>
    </row>
    <row r="215" spans="1:15" s="319" customFormat="1" ht="16.5" customHeight="1" thickBot="1">
      <c r="A215" s="320" t="s">
        <v>30</v>
      </c>
      <c r="B215" s="331">
        <v>1.7</v>
      </c>
      <c r="C215" s="246">
        <v>14157.7</v>
      </c>
      <c r="D215" s="308">
        <f>E215/E213-1</f>
        <v>2.9094934081789869E-2</v>
      </c>
      <c r="E215" s="246">
        <v>10413</v>
      </c>
      <c r="F215" s="311">
        <f>G215/G213-1</f>
        <v>2.0841992503978224E-2</v>
      </c>
      <c r="G215" s="217">
        <v>430917.73</v>
      </c>
      <c r="H215" s="311">
        <f>I215/I213-1</f>
        <v>2.0799986667105808E-2</v>
      </c>
      <c r="I215" s="217">
        <v>486325.13</v>
      </c>
      <c r="J215" s="311">
        <f>K215/K213-1</f>
        <v>8.4990552607331349E-3</v>
      </c>
      <c r="K215" s="217">
        <v>487693.16</v>
      </c>
      <c r="L215" s="311">
        <f>M215/M213-1</f>
        <v>4.1899994691487752E-2</v>
      </c>
      <c r="M215" s="217">
        <v>359958.59</v>
      </c>
      <c r="N215" s="313">
        <f>O215/O213-1</f>
        <v>2.795885108983498E-2</v>
      </c>
      <c r="O215" s="318">
        <v>20.184999999999999</v>
      </c>
    </row>
    <row r="216" spans="1:15" s="319" customFormat="1" ht="16.5" customHeight="1" thickBot="1">
      <c r="A216" s="325" t="s">
        <v>39</v>
      </c>
      <c r="B216" s="326"/>
      <c r="C216" s="328"/>
      <c r="D216" s="327"/>
      <c r="E216" s="321"/>
      <c r="F216" s="311">
        <f>G216/G215-1</f>
        <v>2.2709996174907987E-2</v>
      </c>
      <c r="G216" s="330">
        <v>440703.87</v>
      </c>
      <c r="H216" s="311">
        <f>I216/I215-1</f>
        <v>2.2800014467687424E-2</v>
      </c>
      <c r="I216" s="322">
        <v>497413.35</v>
      </c>
      <c r="J216" s="329">
        <f>K216/K215-1</f>
        <v>2.7700962629863435E-2</v>
      </c>
      <c r="K216" s="322">
        <v>501202.73</v>
      </c>
      <c r="L216" s="329">
        <f>M216/M215-1</f>
        <v>1.0000011390199015E-2</v>
      </c>
      <c r="M216" s="330">
        <v>363558.18</v>
      </c>
      <c r="N216" s="323">
        <f>O216/O215-1</f>
        <v>1.8082734703988246E-2</v>
      </c>
      <c r="O216" s="324">
        <v>20.55</v>
      </c>
    </row>
    <row r="217" spans="1:15" ht="16.2" thickBot="1">
      <c r="A217" s="250" t="s">
        <v>44</v>
      </c>
      <c r="B217" s="223">
        <f>C215/C202-1</f>
        <v>0.26404627620685273</v>
      </c>
      <c r="C217" s="224"/>
      <c r="D217" s="223">
        <f>E215/E202-1</f>
        <v>0.32411413515427401</v>
      </c>
      <c r="E217" s="224"/>
      <c r="F217" s="223">
        <f>G216/G203-1</f>
        <v>0.37172431328712974</v>
      </c>
      <c r="G217" s="224"/>
      <c r="H217" s="225">
        <f>I216/I203-1</f>
        <v>0.37212021447643973</v>
      </c>
      <c r="I217" s="224"/>
      <c r="J217" s="223">
        <f>K216/K203-1</f>
        <v>0.43235045915412829</v>
      </c>
      <c r="K217" s="224"/>
      <c r="L217" s="223">
        <f>M216/M203-1</f>
        <v>0.31576055310860851</v>
      </c>
      <c r="M217" s="224"/>
      <c r="N217" s="226">
        <f>O215/O202-1</f>
        <v>0.28542316754760244</v>
      </c>
      <c r="O217" s="224"/>
    </row>
    <row r="218" spans="1:15" s="26" customFormat="1" ht="16.2" thickBot="1">
      <c r="A218" s="252" t="s">
        <v>68</v>
      </c>
      <c r="B218" s="332">
        <f>C215/C213-1</f>
        <v>1.6667145401275452E-2</v>
      </c>
      <c r="C218" s="227"/>
      <c r="D218" s="332">
        <f>E215/E213-1</f>
        <v>2.9094934081789869E-2</v>
      </c>
      <c r="E218" s="227"/>
      <c r="F218" s="121">
        <f>G216/G213-1</f>
        <v>4.4025310248928973E-2</v>
      </c>
      <c r="G218" s="227"/>
      <c r="H218" s="228">
        <f>I216/I213-1</f>
        <v>4.4074241131730973E-2</v>
      </c>
      <c r="I218" s="227"/>
      <c r="J218" s="228">
        <f>K216/K213-1</f>
        <v>3.6435449902763484E-2</v>
      </c>
      <c r="K218" s="227"/>
      <c r="L218" s="228">
        <f>M216/M213-1</f>
        <v>5.2319006505850973E-2</v>
      </c>
      <c r="M218" s="227"/>
      <c r="N218" s="286">
        <f>O216/O213-1</f>
        <v>4.6547158280708878E-2</v>
      </c>
      <c r="O218" s="287"/>
    </row>
    <row r="219" spans="1:15" ht="16.2" thickBot="1">
      <c r="A219" s="251" t="s">
        <v>45</v>
      </c>
      <c r="B219" s="377">
        <v>1.7000000000000001E-2</v>
      </c>
      <c r="C219" s="378"/>
      <c r="D219" s="379">
        <v>2.9100000000000001E-2</v>
      </c>
      <c r="E219" s="380"/>
      <c r="F219" s="373">
        <f>F216</f>
        <v>2.2709996174907987E-2</v>
      </c>
      <c r="G219" s="374"/>
      <c r="H219" s="375">
        <f>H216</f>
        <v>2.2800014467687424E-2</v>
      </c>
      <c r="I219" s="376"/>
      <c r="J219" s="375">
        <f>J216</f>
        <v>2.7700962629863435E-2</v>
      </c>
      <c r="K219" s="376"/>
      <c r="L219" s="375">
        <f>L216</f>
        <v>1.0000011390199015E-2</v>
      </c>
      <c r="M219" s="376"/>
      <c r="N219" s="366">
        <f>N216</f>
        <v>1.8082734703988246E-2</v>
      </c>
      <c r="O219" s="367"/>
    </row>
    <row r="220" spans="1:15" ht="18.600000000000001" customHeight="1" thickBot="1">
      <c r="A220" s="371"/>
      <c r="B220" s="372"/>
      <c r="C220" s="372"/>
      <c r="D220" s="372"/>
      <c r="E220" s="372"/>
      <c r="F220" s="372"/>
      <c r="G220" s="372"/>
      <c r="H220" s="372"/>
      <c r="I220" s="372"/>
      <c r="J220" s="372"/>
      <c r="K220" s="372"/>
      <c r="L220" s="372"/>
      <c r="M220" s="372"/>
      <c r="N220" s="372"/>
    </row>
    <row r="221" spans="1:15" s="26" customFormat="1" ht="17.25" customHeight="1" thickBot="1">
      <c r="A221" s="368" t="s">
        <v>65</v>
      </c>
      <c r="B221" s="369"/>
      <c r="C221" s="369"/>
      <c r="D221" s="369"/>
      <c r="E221" s="369"/>
      <c r="F221" s="369"/>
      <c r="G221" s="369"/>
      <c r="H221" s="369"/>
      <c r="I221" s="369"/>
      <c r="J221" s="369"/>
      <c r="K221" s="369"/>
      <c r="L221" s="369"/>
      <c r="M221" s="369"/>
      <c r="N221" s="369"/>
      <c r="O221" s="370"/>
    </row>
    <row r="222" spans="1:15">
      <c r="F222" s="63"/>
      <c r="G222" s="63"/>
      <c r="H222" s="63"/>
      <c r="I222" s="63"/>
      <c r="J222" s="63"/>
      <c r="K222" s="64"/>
      <c r="L222" s="63"/>
      <c r="M222" s="63"/>
      <c r="N222" s="125"/>
    </row>
    <row r="223" spans="1:15" ht="17.399999999999999">
      <c r="A223" s="66"/>
      <c r="B223" s="12"/>
      <c r="C223" s="248"/>
      <c r="D223" s="260"/>
      <c r="E223" s="248"/>
      <c r="F223" s="65"/>
      <c r="G223" s="65"/>
      <c r="H223" s="63"/>
      <c r="I223" s="63"/>
      <c r="J223" s="63"/>
      <c r="K223" s="63"/>
      <c r="L223" s="63"/>
      <c r="M223" s="63"/>
      <c r="N223" s="125"/>
    </row>
    <row r="224" spans="1:15" ht="17.399999999999999">
      <c r="A224" s="66"/>
      <c r="B224" s="12"/>
      <c r="C224" s="248"/>
      <c r="D224" s="260"/>
      <c r="E224" s="248"/>
      <c r="F224"/>
      <c r="G224" s="65"/>
      <c r="H224" s="63"/>
      <c r="I224" s="63"/>
      <c r="J224" s="63"/>
      <c r="K224" s="63"/>
      <c r="L224" s="63"/>
      <c r="M224" s="63"/>
      <c r="N224" s="125"/>
    </row>
    <row r="225" spans="1:14" ht="17.399999999999999">
      <c r="A225" s="66"/>
      <c r="B225" s="12"/>
      <c r="C225" s="248"/>
      <c r="D225" s="260"/>
      <c r="E225" s="248"/>
      <c r="F225" s="65"/>
      <c r="G225" s="65"/>
      <c r="H225" s="63"/>
      <c r="I225" s="63"/>
      <c r="J225" s="63"/>
      <c r="K225" s="63"/>
      <c r="L225" s="63"/>
      <c r="M225" s="63"/>
      <c r="N225" s="125"/>
    </row>
    <row r="226" spans="1:14" ht="17.399999999999999">
      <c r="A226" s="66"/>
      <c r="B226" s="12"/>
      <c r="C226" s="248"/>
      <c r="D226" s="260"/>
      <c r="E226" s="248"/>
      <c r="F226" s="66"/>
      <c r="G226" s="65"/>
      <c r="N226" s="125"/>
    </row>
    <row r="227" spans="1:14">
      <c r="G227" s="63"/>
      <c r="N227" s="125"/>
    </row>
    <row r="228" spans="1:14">
      <c r="N228" s="125"/>
    </row>
    <row r="229" spans="1:14">
      <c r="N229" s="125"/>
    </row>
    <row r="230" spans="1:14">
      <c r="N230" s="125"/>
    </row>
    <row r="231" spans="1:14">
      <c r="N231" s="125"/>
    </row>
    <row r="232" spans="1:14">
      <c r="N232" s="125"/>
    </row>
    <row r="233" spans="1:14">
      <c r="N233" s="125"/>
    </row>
    <row r="235" spans="1:14">
      <c r="N235" s="125"/>
    </row>
    <row r="236" spans="1:14">
      <c r="N236" s="125"/>
    </row>
    <row r="237" spans="1:14">
      <c r="N237" s="125"/>
    </row>
    <row r="238" spans="1:14">
      <c r="N238" s="125"/>
    </row>
    <row r="239" spans="1:14">
      <c r="N239" s="125"/>
    </row>
    <row r="240" spans="1:14">
      <c r="N240" s="125"/>
    </row>
    <row r="241" spans="14:14">
      <c r="N241" s="125"/>
    </row>
    <row r="242" spans="14:14">
      <c r="N242" s="125"/>
    </row>
    <row r="243" spans="14:14">
      <c r="N243" s="125"/>
    </row>
    <row r="244" spans="14:14">
      <c r="N244" s="125"/>
    </row>
    <row r="245" spans="14:14">
      <c r="N245" s="125"/>
    </row>
    <row r="246" spans="14:14">
      <c r="N246" s="125"/>
    </row>
    <row r="248" spans="14:14">
      <c r="N248" s="125"/>
    </row>
    <row r="249" spans="14:14">
      <c r="N249" s="125"/>
    </row>
    <row r="250" spans="14:14">
      <c r="N250" s="125"/>
    </row>
    <row r="251" spans="14:14">
      <c r="N251" s="125"/>
    </row>
    <row r="252" spans="14:14">
      <c r="N252" s="125"/>
    </row>
    <row r="253" spans="14:14">
      <c r="N253" s="125"/>
    </row>
    <row r="254" spans="14:14">
      <c r="N254" s="125"/>
    </row>
    <row r="255" spans="14:14">
      <c r="N255" s="125"/>
    </row>
    <row r="256" spans="14:14">
      <c r="N256" s="125"/>
    </row>
    <row r="257" spans="14:14">
      <c r="N257" s="125"/>
    </row>
    <row r="258" spans="14:14">
      <c r="N258" s="125"/>
    </row>
    <row r="259" spans="14:14">
      <c r="N259" s="125"/>
    </row>
    <row r="261" spans="14:14">
      <c r="N261" s="125"/>
    </row>
    <row r="262" spans="14:14">
      <c r="N262" s="125"/>
    </row>
    <row r="263" spans="14:14">
      <c r="N263" s="125"/>
    </row>
    <row r="264" spans="14:14">
      <c r="N264" s="125"/>
    </row>
    <row r="265" spans="14:14">
      <c r="N265" s="125"/>
    </row>
    <row r="266" spans="14:14">
      <c r="N266" s="125"/>
    </row>
    <row r="267" spans="14:14">
      <c r="N267" s="125"/>
    </row>
    <row r="268" spans="14:14">
      <c r="N268" s="125"/>
    </row>
    <row r="269" spans="14:14">
      <c r="N269" s="125"/>
    </row>
    <row r="270" spans="14:14">
      <c r="N270" s="125"/>
    </row>
    <row r="271" spans="14:14">
      <c r="N271" s="125"/>
    </row>
    <row r="272" spans="14:14">
      <c r="N272" s="125"/>
    </row>
    <row r="274" spans="14:14">
      <c r="N274" s="125"/>
    </row>
    <row r="275" spans="14:14">
      <c r="N275" s="125"/>
    </row>
    <row r="276" spans="14:14">
      <c r="N276" s="125"/>
    </row>
    <row r="277" spans="14:14">
      <c r="N277" s="125"/>
    </row>
    <row r="278" spans="14:14">
      <c r="N278" s="125"/>
    </row>
    <row r="279" spans="14:14">
      <c r="N279" s="125"/>
    </row>
    <row r="280" spans="14:14">
      <c r="N280" s="125"/>
    </row>
    <row r="281" spans="14:14">
      <c r="N281" s="125"/>
    </row>
    <row r="282" spans="14:14">
      <c r="N282" s="125"/>
    </row>
    <row r="283" spans="14:14">
      <c r="N283" s="125"/>
    </row>
    <row r="284" spans="14:14">
      <c r="N284" s="125"/>
    </row>
    <row r="285" spans="14:14">
      <c r="N285" s="125"/>
    </row>
  </sheetData>
  <mergeCells count="16">
    <mergeCell ref="A1:O1"/>
    <mergeCell ref="N3:O3"/>
    <mergeCell ref="F2:G2"/>
    <mergeCell ref="H2:M2"/>
    <mergeCell ref="B2:E2"/>
    <mergeCell ref="F58:M58"/>
    <mergeCell ref="N2:O2"/>
    <mergeCell ref="N219:O219"/>
    <mergeCell ref="A221:O221"/>
    <mergeCell ref="A220:N220"/>
    <mergeCell ref="F219:G219"/>
    <mergeCell ref="L219:M219"/>
    <mergeCell ref="H219:I219"/>
    <mergeCell ref="J219:K219"/>
    <mergeCell ref="B219:C219"/>
    <mergeCell ref="D219:E219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portrait" r:id="rId1"/>
  <headerFooter alignWithMargins="0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a Socios</vt:lpstr>
      <vt:lpstr>Carga de datos</vt:lpstr>
      <vt:lpstr>'Carga de datos'!Área_de_impresión</vt:lpstr>
      <vt:lpstr>'Informe a Socios'!Área_de_impresión</vt:lpstr>
      <vt:lpstr>'Carga de datos'!Títulos_a_imprimir</vt:lpstr>
      <vt:lpstr>'Carga de datos'!Títulos_a_imprimir_IM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Viviana</cp:lastModifiedBy>
  <cp:lastPrinted>2025-11-11T18:42:52Z</cp:lastPrinted>
  <dcterms:created xsi:type="dcterms:W3CDTF">2007-02-21T01:58:10Z</dcterms:created>
  <dcterms:modified xsi:type="dcterms:W3CDTF">2026-03-09T18:54:22Z</dcterms:modified>
</cp:coreProperties>
</file>